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420" yWindow="1185" windowWidth="11970" windowHeight="9240" tabRatio="822" activeTab="6"/>
  </bookViews>
  <sheets>
    <sheet name="Slownik" sheetId="1" r:id="rId1"/>
    <sheet name="analiza_1" sheetId="2" r:id="rId2"/>
    <sheet name="zestawienie" sheetId="3" r:id="rId3"/>
    <sheet name="sym_1" sheetId="4" r:id="rId4"/>
    <sheet name="sym_2" sheetId="5" r:id="rId5"/>
    <sheet name="sym_3" sheetId="6" r:id="rId6"/>
    <sheet name="sym_4" sheetId="7" r:id="rId7"/>
    <sheet name="sym_5" sheetId="8" r:id="rId8"/>
    <sheet name="sym_6" sheetId="9" r:id="rId9"/>
    <sheet name="sym_7" sheetId="10" r:id="rId10"/>
    <sheet name="sym_8" sheetId="11" r:id="rId11"/>
  </sheets>
  <definedNames>
    <definedName name="emisja">Slownik!$B$85:$B$89</definedName>
    <definedName name="halas">Slownik!$B$99:$B$103</definedName>
    <definedName name="interwencje">Slownik!$B$49:$B$53</definedName>
    <definedName name="lokalizacja">Slownik!$B$16:$B$29</definedName>
    <definedName name="naruszenie">OFFSET(zestawienie!$A$5,0,0,zestawienie!$D$4+1,1)</definedName>
    <definedName name="odpady">Slownik!$B$92:$B$96</definedName>
    <definedName name="pobor_wody">Slownik!$E$99:$E$103</definedName>
    <definedName name="rodzaj">Slownik!$B$58:$B$64</definedName>
    <definedName name="Ryzyko">Slownik!$B$5:$B$11</definedName>
    <definedName name="s2_maria">Slownik!$B$67:$B$83</definedName>
    <definedName name="s3_maria">Slownik!$B$85:$B$90</definedName>
    <definedName name="s4_maria">Slownik!$B$92:$B$97</definedName>
    <definedName name="scieki">Slownik!$B$67:$B$82</definedName>
    <definedName name="stan">Slownik!$B$32:$B$46</definedName>
    <definedName name="wymagania">Slownik!$B$122:$B$126</definedName>
    <definedName name="wyposazenie">Slownik!$B$108:$B$112</definedName>
    <definedName name="z3_maria">Slownik!$B$121:$B$126</definedName>
    <definedName name="zarz_1">Slownik!$B$115</definedName>
    <definedName name="zarz_2">Slownik!$B$116</definedName>
    <definedName name="zarz_3">Slownik!$B$117</definedName>
    <definedName name="zarz_4">Slownik!$B$118</definedName>
    <definedName name="zarz_5">Slownik!$B$119</definedName>
    <definedName name="zarzadzanie">Slownik!$B$115:$B$119</definedName>
  </definedNames>
  <calcPr calcId="145621"/>
</workbook>
</file>

<file path=xl/calcChain.xml><?xml version="1.0" encoding="utf-8"?>
<calcChain xmlns="http://schemas.openxmlformats.org/spreadsheetml/2006/main">
  <c r="C26" i="3" l="1"/>
  <c r="Z27" i="2"/>
  <c r="A8" i="3"/>
  <c r="I11" i="4" s="1"/>
  <c r="A7" i="3"/>
  <c r="I10" i="5" s="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7" i="11"/>
  <c r="D7" i="4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7" i="11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7" i="10"/>
  <c r="J11" i="11" l="1"/>
  <c r="J10" i="11"/>
  <c r="L18" i="8"/>
  <c r="L17" i="8"/>
  <c r="K17" i="7"/>
  <c r="K18" i="7"/>
  <c r="I14" i="6"/>
  <c r="I15" i="6"/>
  <c r="I10" i="4"/>
  <c r="I11" i="5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7" i="10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7" i="9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D93" i="7"/>
  <c r="C93" i="7"/>
  <c r="D92" i="7"/>
  <c r="C92" i="7"/>
  <c r="D91" i="7"/>
  <c r="C91" i="7"/>
  <c r="D90" i="7"/>
  <c r="C90" i="7"/>
  <c r="D89" i="7"/>
  <c r="C89" i="7"/>
  <c r="D88" i="7"/>
  <c r="C88" i="7"/>
  <c r="D87" i="7"/>
  <c r="C87" i="7"/>
  <c r="D86" i="7"/>
  <c r="C86" i="7"/>
  <c r="D85" i="7"/>
  <c r="C85" i="7"/>
  <c r="D84" i="7"/>
  <c r="C84" i="7"/>
  <c r="D83" i="7"/>
  <c r="C83" i="7"/>
  <c r="D82" i="7"/>
  <c r="C82" i="7"/>
  <c r="D81" i="7"/>
  <c r="C81" i="7"/>
  <c r="D80" i="7"/>
  <c r="C80" i="7"/>
  <c r="D79" i="7"/>
  <c r="C79" i="7"/>
  <c r="D78" i="7"/>
  <c r="C78" i="7"/>
  <c r="D77" i="7"/>
  <c r="C77" i="7"/>
  <c r="D76" i="7"/>
  <c r="C76" i="7"/>
  <c r="D75" i="7"/>
  <c r="C75" i="7"/>
  <c r="D74" i="7"/>
  <c r="C74" i="7"/>
  <c r="D73" i="7"/>
  <c r="C73" i="7"/>
  <c r="D72" i="7"/>
  <c r="C72" i="7"/>
  <c r="D71" i="7"/>
  <c r="C71" i="7"/>
  <c r="D70" i="7"/>
  <c r="C70" i="7"/>
  <c r="D69" i="7"/>
  <c r="C69" i="7"/>
  <c r="D68" i="7"/>
  <c r="C68" i="7"/>
  <c r="D67" i="7"/>
  <c r="C67" i="7"/>
  <c r="D66" i="7"/>
  <c r="C66" i="7"/>
  <c r="D65" i="7"/>
  <c r="C65" i="7"/>
  <c r="D64" i="7"/>
  <c r="C64" i="7"/>
  <c r="D63" i="7"/>
  <c r="C63" i="7"/>
  <c r="D62" i="7"/>
  <c r="C62" i="7"/>
  <c r="D61" i="7"/>
  <c r="C61" i="7"/>
  <c r="D60" i="7"/>
  <c r="C60" i="7"/>
  <c r="D59" i="7"/>
  <c r="C59" i="7"/>
  <c r="D58" i="7"/>
  <c r="C58" i="7"/>
  <c r="D57" i="7"/>
  <c r="C57" i="7"/>
  <c r="D56" i="7"/>
  <c r="C56" i="7"/>
  <c r="D55" i="7"/>
  <c r="C55" i="7"/>
  <c r="D54" i="7"/>
  <c r="C54" i="7"/>
  <c r="D53" i="7"/>
  <c r="C53" i="7"/>
  <c r="D52" i="7"/>
  <c r="C52" i="7"/>
  <c r="D51" i="7"/>
  <c r="C51" i="7"/>
  <c r="D50" i="7"/>
  <c r="C50" i="7"/>
  <c r="D49" i="7"/>
  <c r="C49" i="7"/>
  <c r="D48" i="7"/>
  <c r="C48" i="7"/>
  <c r="D47" i="7"/>
  <c r="C47" i="7"/>
  <c r="D46" i="7"/>
  <c r="C46" i="7"/>
  <c r="D45" i="7"/>
  <c r="C45" i="7"/>
  <c r="D44" i="7"/>
  <c r="C44" i="7"/>
  <c r="D43" i="7"/>
  <c r="C43" i="7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C93" i="6"/>
  <c r="F93" i="6" s="1"/>
  <c r="C92" i="6"/>
  <c r="F92" i="6" s="1"/>
  <c r="C91" i="6"/>
  <c r="C90" i="6"/>
  <c r="F90" i="6" s="1"/>
  <c r="C89" i="6"/>
  <c r="F89" i="6" s="1"/>
  <c r="C88" i="6"/>
  <c r="F88" i="6" s="1"/>
  <c r="C87" i="6"/>
  <c r="F87" i="6" s="1"/>
  <c r="C86" i="6"/>
  <c r="F86" i="6" s="1"/>
  <c r="C85" i="6"/>
  <c r="F85" i="6" s="1"/>
  <c r="C84" i="6"/>
  <c r="F84" i="6" s="1"/>
  <c r="C83" i="6"/>
  <c r="F83" i="6" s="1"/>
  <c r="C82" i="6"/>
  <c r="F82" i="6" s="1"/>
  <c r="L90" i="3" s="1"/>
  <c r="C81" i="6"/>
  <c r="F81" i="6" s="1"/>
  <c r="C80" i="6"/>
  <c r="F80" i="6" s="1"/>
  <c r="C79" i="6"/>
  <c r="F79" i="6" s="1"/>
  <c r="C78" i="6"/>
  <c r="F78" i="6" s="1"/>
  <c r="C77" i="6"/>
  <c r="F77" i="6" s="1"/>
  <c r="C76" i="6"/>
  <c r="F76" i="6" s="1"/>
  <c r="C75" i="6"/>
  <c r="C74" i="6"/>
  <c r="F74" i="6" s="1"/>
  <c r="L82" i="3" s="1"/>
  <c r="C73" i="6"/>
  <c r="F73" i="6" s="1"/>
  <c r="C72" i="6"/>
  <c r="F72" i="6" s="1"/>
  <c r="C71" i="6"/>
  <c r="F71" i="6" s="1"/>
  <c r="C70" i="6"/>
  <c r="F70" i="6" s="1"/>
  <c r="C69" i="6"/>
  <c r="F69" i="6" s="1"/>
  <c r="C68" i="6"/>
  <c r="F68" i="6" s="1"/>
  <c r="C67" i="6"/>
  <c r="F67" i="6" s="1"/>
  <c r="C66" i="6"/>
  <c r="F66" i="6" s="1"/>
  <c r="C65" i="6"/>
  <c r="F65" i="6" s="1"/>
  <c r="C64" i="6"/>
  <c r="F64" i="6" s="1"/>
  <c r="C63" i="6"/>
  <c r="F63" i="6" s="1"/>
  <c r="C62" i="6"/>
  <c r="F62" i="6" s="1"/>
  <c r="C61" i="6"/>
  <c r="F61" i="6" s="1"/>
  <c r="C60" i="6"/>
  <c r="F60" i="6" s="1"/>
  <c r="C59" i="6"/>
  <c r="C58" i="6"/>
  <c r="F58" i="6" s="1"/>
  <c r="C57" i="6"/>
  <c r="F57" i="6" s="1"/>
  <c r="C56" i="6"/>
  <c r="F56" i="6" s="1"/>
  <c r="C55" i="6"/>
  <c r="F55" i="6" s="1"/>
  <c r="C54" i="6"/>
  <c r="F54" i="6" s="1"/>
  <c r="C53" i="6"/>
  <c r="F53" i="6" s="1"/>
  <c r="C52" i="6"/>
  <c r="F52" i="6" s="1"/>
  <c r="C51" i="6"/>
  <c r="F51" i="6" s="1"/>
  <c r="C50" i="6"/>
  <c r="F50" i="6" s="1"/>
  <c r="L58" i="3" s="1"/>
  <c r="C49" i="6"/>
  <c r="F49" i="6" s="1"/>
  <c r="C48" i="6"/>
  <c r="F48" i="6" s="1"/>
  <c r="C47" i="6"/>
  <c r="F47" i="6" s="1"/>
  <c r="C46" i="6"/>
  <c r="F46" i="6" s="1"/>
  <c r="C45" i="6"/>
  <c r="F45" i="6" s="1"/>
  <c r="C44" i="6"/>
  <c r="F44" i="6" s="1"/>
  <c r="C43" i="6"/>
  <c r="C42" i="6"/>
  <c r="F42" i="6" s="1"/>
  <c r="L50" i="3" s="1"/>
  <c r="C41" i="6"/>
  <c r="F41" i="6" s="1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D93" i="5"/>
  <c r="C93" i="5"/>
  <c r="F93" i="5" s="1"/>
  <c r="J101" i="3" s="1"/>
  <c r="D92" i="5"/>
  <c r="C92" i="5"/>
  <c r="F92" i="5" s="1"/>
  <c r="J100" i="3" s="1"/>
  <c r="D91" i="5"/>
  <c r="C91" i="5"/>
  <c r="D90" i="5"/>
  <c r="C90" i="5"/>
  <c r="D89" i="5"/>
  <c r="C89" i="5"/>
  <c r="F89" i="5" s="1"/>
  <c r="J97" i="3" s="1"/>
  <c r="D88" i="5"/>
  <c r="C88" i="5"/>
  <c r="F88" i="5" s="1"/>
  <c r="J96" i="3" s="1"/>
  <c r="D87" i="5"/>
  <c r="C87" i="5"/>
  <c r="F87" i="5" s="1"/>
  <c r="D86" i="5"/>
  <c r="C86" i="5"/>
  <c r="D85" i="5"/>
  <c r="C85" i="5"/>
  <c r="F85" i="5" s="1"/>
  <c r="J93" i="3" s="1"/>
  <c r="D84" i="5"/>
  <c r="C84" i="5"/>
  <c r="F84" i="5" s="1"/>
  <c r="J92" i="3" s="1"/>
  <c r="D83" i="5"/>
  <c r="C83" i="5"/>
  <c r="F83" i="5" s="1"/>
  <c r="D82" i="5"/>
  <c r="C82" i="5"/>
  <c r="D81" i="5"/>
  <c r="C81" i="5"/>
  <c r="F81" i="5" s="1"/>
  <c r="J89" i="3" s="1"/>
  <c r="D80" i="5"/>
  <c r="C80" i="5"/>
  <c r="F80" i="5" s="1"/>
  <c r="J88" i="3" s="1"/>
  <c r="D79" i="5"/>
  <c r="C79" i="5"/>
  <c r="F79" i="5" s="1"/>
  <c r="D78" i="5"/>
  <c r="C78" i="5"/>
  <c r="D77" i="5"/>
  <c r="C77" i="5"/>
  <c r="F77" i="5" s="1"/>
  <c r="J85" i="3" s="1"/>
  <c r="D76" i="5"/>
  <c r="C76" i="5"/>
  <c r="F76" i="5" s="1"/>
  <c r="J84" i="3" s="1"/>
  <c r="D75" i="5"/>
  <c r="C75" i="5"/>
  <c r="F75" i="5" s="1"/>
  <c r="D74" i="5"/>
  <c r="C74" i="5"/>
  <c r="D73" i="5"/>
  <c r="C73" i="5"/>
  <c r="F73" i="5" s="1"/>
  <c r="J81" i="3" s="1"/>
  <c r="D72" i="5"/>
  <c r="C72" i="5"/>
  <c r="F72" i="5" s="1"/>
  <c r="J80" i="3" s="1"/>
  <c r="D71" i="5"/>
  <c r="C71" i="5"/>
  <c r="F71" i="5" s="1"/>
  <c r="D70" i="5"/>
  <c r="C70" i="5"/>
  <c r="D69" i="5"/>
  <c r="C69" i="5"/>
  <c r="F69" i="5" s="1"/>
  <c r="J77" i="3" s="1"/>
  <c r="D68" i="5"/>
  <c r="C68" i="5"/>
  <c r="F68" i="5" s="1"/>
  <c r="J76" i="3" s="1"/>
  <c r="D67" i="5"/>
  <c r="C67" i="5"/>
  <c r="F67" i="5" s="1"/>
  <c r="D66" i="5"/>
  <c r="C66" i="5"/>
  <c r="D65" i="5"/>
  <c r="C65" i="5"/>
  <c r="F65" i="5" s="1"/>
  <c r="J73" i="3" s="1"/>
  <c r="D64" i="5"/>
  <c r="C64" i="5"/>
  <c r="F64" i="5" s="1"/>
  <c r="J72" i="3" s="1"/>
  <c r="D63" i="5"/>
  <c r="C63" i="5"/>
  <c r="F63" i="5" s="1"/>
  <c r="D62" i="5"/>
  <c r="C62" i="5"/>
  <c r="D61" i="5"/>
  <c r="C61" i="5"/>
  <c r="F61" i="5" s="1"/>
  <c r="J69" i="3" s="1"/>
  <c r="D60" i="5"/>
  <c r="C60" i="5"/>
  <c r="F60" i="5" s="1"/>
  <c r="J68" i="3" s="1"/>
  <c r="D59" i="5"/>
  <c r="C59" i="5"/>
  <c r="F59" i="5" s="1"/>
  <c r="D58" i="5"/>
  <c r="C58" i="5"/>
  <c r="D57" i="5"/>
  <c r="C57" i="5"/>
  <c r="F57" i="5" s="1"/>
  <c r="J65" i="3" s="1"/>
  <c r="D56" i="5"/>
  <c r="C56" i="5"/>
  <c r="F56" i="5" s="1"/>
  <c r="J64" i="3" s="1"/>
  <c r="D55" i="5"/>
  <c r="C55" i="5"/>
  <c r="F55" i="5" s="1"/>
  <c r="D54" i="5"/>
  <c r="C54" i="5"/>
  <c r="D53" i="5"/>
  <c r="C53" i="5"/>
  <c r="F53" i="5" s="1"/>
  <c r="J61" i="3" s="1"/>
  <c r="D52" i="5"/>
  <c r="C52" i="5"/>
  <c r="F52" i="5" s="1"/>
  <c r="J60" i="3" s="1"/>
  <c r="D51" i="5"/>
  <c r="C51" i="5"/>
  <c r="F51" i="5" s="1"/>
  <c r="D50" i="5"/>
  <c r="C50" i="5"/>
  <c r="D49" i="5"/>
  <c r="C49" i="5"/>
  <c r="F49" i="5" s="1"/>
  <c r="J57" i="3" s="1"/>
  <c r="D48" i="5"/>
  <c r="C48" i="5"/>
  <c r="F48" i="5" s="1"/>
  <c r="J56" i="3" s="1"/>
  <c r="D47" i="5"/>
  <c r="C47" i="5"/>
  <c r="F47" i="5" s="1"/>
  <c r="D46" i="5"/>
  <c r="C46" i="5"/>
  <c r="D45" i="5"/>
  <c r="C45" i="5"/>
  <c r="F45" i="5" s="1"/>
  <c r="J53" i="3" s="1"/>
  <c r="D44" i="5"/>
  <c r="C44" i="5"/>
  <c r="F44" i="5" s="1"/>
  <c r="J52" i="3" s="1"/>
  <c r="D43" i="5"/>
  <c r="C43" i="5"/>
  <c r="F43" i="5" s="1"/>
  <c r="D42" i="5"/>
  <c r="C42" i="5"/>
  <c r="D41" i="5"/>
  <c r="C41" i="5"/>
  <c r="F41" i="5" s="1"/>
  <c r="J49" i="3" s="1"/>
  <c r="D40" i="5"/>
  <c r="C40" i="5"/>
  <c r="D39" i="5"/>
  <c r="C39" i="5"/>
  <c r="D38" i="5"/>
  <c r="C38" i="5"/>
  <c r="D37" i="5"/>
  <c r="C37" i="5"/>
  <c r="D36" i="5"/>
  <c r="C36" i="5"/>
  <c r="D35" i="5"/>
  <c r="C35" i="5"/>
  <c r="D34" i="5"/>
  <c r="C34" i="5"/>
  <c r="D33" i="5"/>
  <c r="C33" i="5"/>
  <c r="D32" i="5"/>
  <c r="C32" i="5"/>
  <c r="D31" i="5"/>
  <c r="C31" i="5"/>
  <c r="D30" i="5"/>
  <c r="C30" i="5"/>
  <c r="D29" i="5"/>
  <c r="C29" i="5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F41" i="4" s="1"/>
  <c r="E41" i="4" s="1"/>
  <c r="C42" i="4"/>
  <c r="C43" i="4"/>
  <c r="F43" i="4" s="1"/>
  <c r="E43" i="4" s="1"/>
  <c r="C44" i="4"/>
  <c r="F44" i="4" s="1"/>
  <c r="E44" i="4" s="1"/>
  <c r="G52" i="3" s="1"/>
  <c r="C45" i="4"/>
  <c r="F45" i="4" s="1"/>
  <c r="E45" i="4" s="1"/>
  <c r="C46" i="4"/>
  <c r="C47" i="4"/>
  <c r="F47" i="4" s="1"/>
  <c r="E47" i="4" s="1"/>
  <c r="C48" i="4"/>
  <c r="F48" i="4" s="1"/>
  <c r="E48" i="4" s="1"/>
  <c r="G56" i="3" s="1"/>
  <c r="C49" i="4"/>
  <c r="F49" i="4" s="1"/>
  <c r="E49" i="4" s="1"/>
  <c r="C50" i="4"/>
  <c r="C51" i="4"/>
  <c r="F51" i="4" s="1"/>
  <c r="E51" i="4" s="1"/>
  <c r="C52" i="4"/>
  <c r="F52" i="4" s="1"/>
  <c r="E52" i="4" s="1"/>
  <c r="G60" i="3" s="1"/>
  <c r="C53" i="4"/>
  <c r="F53" i="4" s="1"/>
  <c r="E53" i="4" s="1"/>
  <c r="C54" i="4"/>
  <c r="C55" i="4"/>
  <c r="F55" i="4" s="1"/>
  <c r="E55" i="4" s="1"/>
  <c r="C56" i="4"/>
  <c r="F56" i="4" s="1"/>
  <c r="E56" i="4" s="1"/>
  <c r="G64" i="3" s="1"/>
  <c r="C57" i="4"/>
  <c r="F57" i="4" s="1"/>
  <c r="E57" i="4" s="1"/>
  <c r="C58" i="4"/>
  <c r="C59" i="4"/>
  <c r="F59" i="4" s="1"/>
  <c r="E59" i="4" s="1"/>
  <c r="C60" i="4"/>
  <c r="F60" i="4" s="1"/>
  <c r="E60" i="4" s="1"/>
  <c r="G68" i="3" s="1"/>
  <c r="C61" i="4"/>
  <c r="F61" i="4" s="1"/>
  <c r="E61" i="4" s="1"/>
  <c r="C62" i="4"/>
  <c r="C63" i="4"/>
  <c r="F63" i="4" s="1"/>
  <c r="E63" i="4" s="1"/>
  <c r="C64" i="4"/>
  <c r="F64" i="4" s="1"/>
  <c r="E64" i="4" s="1"/>
  <c r="G72" i="3" s="1"/>
  <c r="C65" i="4"/>
  <c r="F65" i="4" s="1"/>
  <c r="E65" i="4" s="1"/>
  <c r="C66" i="4"/>
  <c r="F66" i="4" s="1"/>
  <c r="E66" i="4" s="1"/>
  <c r="C67" i="4"/>
  <c r="F67" i="4" s="1"/>
  <c r="E67" i="4" s="1"/>
  <c r="C68" i="4"/>
  <c r="F68" i="4" s="1"/>
  <c r="E68" i="4" s="1"/>
  <c r="G76" i="3" s="1"/>
  <c r="C69" i="4"/>
  <c r="F69" i="4" s="1"/>
  <c r="E69" i="4" s="1"/>
  <c r="C70" i="4"/>
  <c r="C71" i="4"/>
  <c r="F71" i="4" s="1"/>
  <c r="E71" i="4" s="1"/>
  <c r="C72" i="4"/>
  <c r="F72" i="4" s="1"/>
  <c r="E72" i="4" s="1"/>
  <c r="G80" i="3" s="1"/>
  <c r="C73" i="4"/>
  <c r="F73" i="4" s="1"/>
  <c r="E73" i="4" s="1"/>
  <c r="C74" i="4"/>
  <c r="C75" i="4"/>
  <c r="F75" i="4" s="1"/>
  <c r="E75" i="4" s="1"/>
  <c r="C76" i="4"/>
  <c r="F76" i="4" s="1"/>
  <c r="E76" i="4" s="1"/>
  <c r="G84" i="3" s="1"/>
  <c r="C77" i="4"/>
  <c r="F77" i="4" s="1"/>
  <c r="E77" i="4" s="1"/>
  <c r="C78" i="4"/>
  <c r="C79" i="4"/>
  <c r="F79" i="4" s="1"/>
  <c r="E79" i="4" s="1"/>
  <c r="C80" i="4"/>
  <c r="F80" i="4" s="1"/>
  <c r="E80" i="4" s="1"/>
  <c r="G88" i="3" s="1"/>
  <c r="C81" i="4"/>
  <c r="F81" i="4" s="1"/>
  <c r="E81" i="4" s="1"/>
  <c r="C82" i="4"/>
  <c r="C83" i="4"/>
  <c r="F83" i="4" s="1"/>
  <c r="E83" i="4" s="1"/>
  <c r="C84" i="4"/>
  <c r="F84" i="4" s="1"/>
  <c r="E84" i="4" s="1"/>
  <c r="G92" i="3" s="1"/>
  <c r="C85" i="4"/>
  <c r="F85" i="4" s="1"/>
  <c r="E85" i="4" s="1"/>
  <c r="C86" i="4"/>
  <c r="C87" i="4"/>
  <c r="F87" i="4" s="1"/>
  <c r="E87" i="4" s="1"/>
  <c r="C88" i="4"/>
  <c r="F88" i="4" s="1"/>
  <c r="E88" i="4" s="1"/>
  <c r="G96" i="3" s="1"/>
  <c r="C89" i="4"/>
  <c r="F89" i="4" s="1"/>
  <c r="E89" i="4" s="1"/>
  <c r="C90" i="4"/>
  <c r="C91" i="4"/>
  <c r="F91" i="4" s="1"/>
  <c r="E91" i="4" s="1"/>
  <c r="C92" i="4"/>
  <c r="F92" i="4" s="1"/>
  <c r="E92" i="4" s="1"/>
  <c r="G100" i="3" s="1"/>
  <c r="C93" i="4"/>
  <c r="F93" i="4" s="1"/>
  <c r="E93" i="4" s="1"/>
  <c r="C7" i="4"/>
  <c r="AF16" i="2"/>
  <c r="AG16" i="2"/>
  <c r="AH16" i="2"/>
  <c r="AI16" i="2"/>
  <c r="AJ16" i="2"/>
  <c r="AF17" i="2"/>
  <c r="AG17" i="2"/>
  <c r="AH17" i="2"/>
  <c r="AI17" i="2"/>
  <c r="AJ17" i="2"/>
  <c r="AF18" i="2"/>
  <c r="AG18" i="2"/>
  <c r="AH18" i="2"/>
  <c r="AI18" i="2"/>
  <c r="AJ18" i="2"/>
  <c r="AF19" i="2"/>
  <c r="AG19" i="2"/>
  <c r="AH19" i="2"/>
  <c r="AI19" i="2"/>
  <c r="AJ19" i="2"/>
  <c r="AF20" i="2"/>
  <c r="AG20" i="2"/>
  <c r="AH20" i="2"/>
  <c r="AI20" i="2"/>
  <c r="AJ20" i="2"/>
  <c r="AF21" i="2"/>
  <c r="AG21" i="2"/>
  <c r="AH21" i="2"/>
  <c r="AI21" i="2"/>
  <c r="AJ21" i="2"/>
  <c r="AF22" i="2"/>
  <c r="AG22" i="2"/>
  <c r="AH22" i="2"/>
  <c r="AI22" i="2"/>
  <c r="AJ22" i="2"/>
  <c r="AF23" i="2"/>
  <c r="AG23" i="2"/>
  <c r="AH23" i="2"/>
  <c r="AI23" i="2"/>
  <c r="AJ23" i="2"/>
  <c r="AF24" i="2"/>
  <c r="AG24" i="2"/>
  <c r="AH24" i="2"/>
  <c r="AI24" i="2"/>
  <c r="AJ24" i="2"/>
  <c r="AF25" i="2"/>
  <c r="AG25" i="2"/>
  <c r="AH25" i="2"/>
  <c r="AI25" i="2"/>
  <c r="AJ25" i="2"/>
  <c r="AF26" i="2"/>
  <c r="AG26" i="2"/>
  <c r="AH26" i="2"/>
  <c r="AI26" i="2"/>
  <c r="AJ26" i="2"/>
  <c r="AF27" i="2"/>
  <c r="AG27" i="2"/>
  <c r="AH27" i="2"/>
  <c r="AI27" i="2"/>
  <c r="AJ27" i="2"/>
  <c r="AF28" i="2"/>
  <c r="AG28" i="2"/>
  <c r="AH28" i="2"/>
  <c r="AI28" i="2"/>
  <c r="AJ28" i="2"/>
  <c r="AF29" i="2"/>
  <c r="AG29" i="2"/>
  <c r="AH29" i="2"/>
  <c r="AI29" i="2"/>
  <c r="AJ29" i="2"/>
  <c r="AF30" i="2"/>
  <c r="AG30" i="2"/>
  <c r="AH30" i="2"/>
  <c r="AI30" i="2"/>
  <c r="AJ30" i="2"/>
  <c r="AF31" i="2"/>
  <c r="AG31" i="2"/>
  <c r="AH31" i="2"/>
  <c r="AI31" i="2"/>
  <c r="AJ31" i="2"/>
  <c r="AF32" i="2"/>
  <c r="AG32" i="2"/>
  <c r="AH32" i="2"/>
  <c r="AI32" i="2"/>
  <c r="AJ32" i="2"/>
  <c r="AF33" i="2"/>
  <c r="AG33" i="2"/>
  <c r="AH33" i="2"/>
  <c r="AI33" i="2"/>
  <c r="AJ33" i="2"/>
  <c r="AF34" i="2"/>
  <c r="AG34" i="2"/>
  <c r="AH34" i="2"/>
  <c r="AI34" i="2"/>
  <c r="AJ34" i="2"/>
  <c r="AF35" i="2"/>
  <c r="AG35" i="2"/>
  <c r="AH35" i="2"/>
  <c r="AI35" i="2"/>
  <c r="AJ35" i="2"/>
  <c r="AF36" i="2"/>
  <c r="AG36" i="2"/>
  <c r="AH36" i="2"/>
  <c r="AI36" i="2"/>
  <c r="AJ36" i="2"/>
  <c r="AF37" i="2"/>
  <c r="AG37" i="2"/>
  <c r="AH37" i="2"/>
  <c r="AI37" i="2"/>
  <c r="AJ37" i="2"/>
  <c r="AF38" i="2"/>
  <c r="AG38" i="2"/>
  <c r="AH38" i="2"/>
  <c r="AI38" i="2"/>
  <c r="AJ38" i="2"/>
  <c r="AF39" i="2"/>
  <c r="AG39" i="2"/>
  <c r="AH39" i="2"/>
  <c r="AI39" i="2"/>
  <c r="AJ39" i="2"/>
  <c r="AF40" i="2"/>
  <c r="AG40" i="2"/>
  <c r="AH40" i="2"/>
  <c r="AI40" i="2"/>
  <c r="AJ40" i="2"/>
  <c r="AF41" i="2"/>
  <c r="AG41" i="2"/>
  <c r="AH41" i="2"/>
  <c r="AI41" i="2"/>
  <c r="AJ41" i="2"/>
  <c r="AF42" i="2"/>
  <c r="AG42" i="2"/>
  <c r="AH42" i="2"/>
  <c r="AI42" i="2"/>
  <c r="AJ42" i="2"/>
  <c r="AF43" i="2"/>
  <c r="AG43" i="2"/>
  <c r="AH43" i="2"/>
  <c r="AI43" i="2"/>
  <c r="AJ43" i="2"/>
  <c r="AF44" i="2"/>
  <c r="AG44" i="2"/>
  <c r="AH44" i="2"/>
  <c r="AI44" i="2"/>
  <c r="AJ44" i="2"/>
  <c r="AF45" i="2"/>
  <c r="AG45" i="2"/>
  <c r="AH45" i="2"/>
  <c r="AI45" i="2"/>
  <c r="AJ45" i="2"/>
  <c r="AF46" i="2"/>
  <c r="AG46" i="2"/>
  <c r="AH46" i="2"/>
  <c r="AI46" i="2"/>
  <c r="AJ46" i="2"/>
  <c r="AF47" i="2"/>
  <c r="AG47" i="2"/>
  <c r="AH47" i="2"/>
  <c r="AI47" i="2"/>
  <c r="AJ47" i="2"/>
  <c r="AF48" i="2"/>
  <c r="AG48" i="2"/>
  <c r="AH48" i="2"/>
  <c r="AI48" i="2"/>
  <c r="AJ48" i="2"/>
  <c r="AF49" i="2"/>
  <c r="AG49" i="2"/>
  <c r="AH49" i="2"/>
  <c r="AI49" i="2"/>
  <c r="AJ49" i="2"/>
  <c r="AF50" i="2"/>
  <c r="AG50" i="2"/>
  <c r="AH50" i="2"/>
  <c r="AI50" i="2"/>
  <c r="AJ50" i="2"/>
  <c r="AF51" i="2"/>
  <c r="AG51" i="2"/>
  <c r="AH51" i="2"/>
  <c r="AI51" i="2"/>
  <c r="AJ51" i="2"/>
  <c r="AF52" i="2"/>
  <c r="AG52" i="2"/>
  <c r="AH52" i="2"/>
  <c r="AI52" i="2"/>
  <c r="AJ52" i="2"/>
  <c r="AF53" i="2"/>
  <c r="AG53" i="2"/>
  <c r="AH53" i="2"/>
  <c r="AI53" i="2"/>
  <c r="AJ53" i="2"/>
  <c r="AF54" i="2"/>
  <c r="AG54" i="2"/>
  <c r="AH54" i="2"/>
  <c r="AI54" i="2"/>
  <c r="AJ54" i="2"/>
  <c r="AF55" i="2"/>
  <c r="AG55" i="2"/>
  <c r="AH55" i="2"/>
  <c r="AI55" i="2"/>
  <c r="AJ55" i="2"/>
  <c r="AF56" i="2"/>
  <c r="AG56" i="2"/>
  <c r="AH56" i="2"/>
  <c r="AI56" i="2"/>
  <c r="AJ56" i="2"/>
  <c r="AF57" i="2"/>
  <c r="AG57" i="2"/>
  <c r="AH57" i="2"/>
  <c r="AI57" i="2"/>
  <c r="AJ57" i="2"/>
  <c r="AF58" i="2"/>
  <c r="AG58" i="2"/>
  <c r="AH58" i="2"/>
  <c r="AI58" i="2"/>
  <c r="AJ58" i="2"/>
  <c r="AF59" i="2"/>
  <c r="AG59" i="2"/>
  <c r="AH59" i="2"/>
  <c r="AI59" i="2"/>
  <c r="AJ59" i="2"/>
  <c r="AF60" i="2"/>
  <c r="AG60" i="2"/>
  <c r="AH60" i="2"/>
  <c r="AI60" i="2"/>
  <c r="AJ60" i="2"/>
  <c r="AF61" i="2"/>
  <c r="AG61" i="2"/>
  <c r="AH61" i="2"/>
  <c r="AI61" i="2"/>
  <c r="AJ61" i="2"/>
  <c r="AF62" i="2"/>
  <c r="AG62" i="2"/>
  <c r="AH62" i="2"/>
  <c r="AI62" i="2"/>
  <c r="AJ62" i="2"/>
  <c r="AF63" i="2"/>
  <c r="AG63" i="2"/>
  <c r="AH63" i="2"/>
  <c r="AI63" i="2"/>
  <c r="AJ63" i="2"/>
  <c r="AF64" i="2"/>
  <c r="AG64" i="2"/>
  <c r="AH64" i="2"/>
  <c r="AI64" i="2"/>
  <c r="AJ64" i="2"/>
  <c r="AF65" i="2"/>
  <c r="AG65" i="2"/>
  <c r="AH65" i="2"/>
  <c r="AI65" i="2"/>
  <c r="AJ65" i="2"/>
  <c r="AF66" i="2"/>
  <c r="AG66" i="2"/>
  <c r="AH66" i="2"/>
  <c r="AI66" i="2"/>
  <c r="AJ66" i="2"/>
  <c r="AF67" i="2"/>
  <c r="AG67" i="2"/>
  <c r="AH67" i="2"/>
  <c r="AI67" i="2"/>
  <c r="AJ67" i="2"/>
  <c r="AF68" i="2"/>
  <c r="AG68" i="2"/>
  <c r="AH68" i="2"/>
  <c r="AI68" i="2"/>
  <c r="AJ68" i="2"/>
  <c r="AF69" i="2"/>
  <c r="AG69" i="2"/>
  <c r="AH69" i="2"/>
  <c r="AI69" i="2"/>
  <c r="AJ69" i="2"/>
  <c r="AF70" i="2"/>
  <c r="AG70" i="2"/>
  <c r="AH70" i="2"/>
  <c r="AI70" i="2"/>
  <c r="AJ70" i="2"/>
  <c r="AF71" i="2"/>
  <c r="AG71" i="2"/>
  <c r="AH71" i="2"/>
  <c r="AI71" i="2"/>
  <c r="AJ71" i="2"/>
  <c r="AF72" i="2"/>
  <c r="AG72" i="2"/>
  <c r="AH72" i="2"/>
  <c r="AI72" i="2"/>
  <c r="AJ72" i="2"/>
  <c r="AF73" i="2"/>
  <c r="AG73" i="2"/>
  <c r="AH73" i="2"/>
  <c r="AI73" i="2"/>
  <c r="AJ73" i="2"/>
  <c r="AF74" i="2"/>
  <c r="AG74" i="2"/>
  <c r="AH74" i="2"/>
  <c r="AI74" i="2"/>
  <c r="AJ74" i="2"/>
  <c r="AF75" i="2"/>
  <c r="AG75" i="2"/>
  <c r="AH75" i="2"/>
  <c r="AI75" i="2"/>
  <c r="AJ75" i="2"/>
  <c r="AF76" i="2"/>
  <c r="AG76" i="2"/>
  <c r="AH76" i="2"/>
  <c r="AI76" i="2"/>
  <c r="AJ76" i="2"/>
  <c r="AF77" i="2"/>
  <c r="AG77" i="2"/>
  <c r="AH77" i="2"/>
  <c r="AI77" i="2"/>
  <c r="AJ77" i="2"/>
  <c r="AF78" i="2"/>
  <c r="AG78" i="2"/>
  <c r="AH78" i="2"/>
  <c r="AI78" i="2"/>
  <c r="AJ78" i="2"/>
  <c r="AF79" i="2"/>
  <c r="AG79" i="2"/>
  <c r="AH79" i="2"/>
  <c r="AI79" i="2"/>
  <c r="AJ79" i="2"/>
  <c r="AF80" i="2"/>
  <c r="AG80" i="2"/>
  <c r="AH80" i="2"/>
  <c r="AI80" i="2"/>
  <c r="AJ80" i="2"/>
  <c r="AF81" i="2"/>
  <c r="AG81" i="2"/>
  <c r="AH81" i="2"/>
  <c r="AI81" i="2"/>
  <c r="AJ81" i="2"/>
  <c r="AF82" i="2"/>
  <c r="AG82" i="2"/>
  <c r="AH82" i="2"/>
  <c r="AI82" i="2"/>
  <c r="AJ82" i="2"/>
  <c r="AF83" i="2"/>
  <c r="AG83" i="2"/>
  <c r="AH83" i="2"/>
  <c r="AI83" i="2"/>
  <c r="AJ83" i="2"/>
  <c r="AF84" i="2"/>
  <c r="AG84" i="2"/>
  <c r="AH84" i="2"/>
  <c r="AI84" i="2"/>
  <c r="AJ84" i="2"/>
  <c r="AF85" i="2"/>
  <c r="AG85" i="2"/>
  <c r="AH85" i="2"/>
  <c r="AI85" i="2"/>
  <c r="AJ85" i="2"/>
  <c r="AF86" i="2"/>
  <c r="AG86" i="2"/>
  <c r="AH86" i="2"/>
  <c r="AI86" i="2"/>
  <c r="AJ86" i="2"/>
  <c r="AF87" i="2"/>
  <c r="AG87" i="2"/>
  <c r="AH87" i="2"/>
  <c r="AI87" i="2"/>
  <c r="AJ87" i="2"/>
  <c r="AF88" i="2"/>
  <c r="AG88" i="2"/>
  <c r="AH88" i="2"/>
  <c r="AI88" i="2"/>
  <c r="AJ88" i="2"/>
  <c r="AF89" i="2"/>
  <c r="AG89" i="2"/>
  <c r="AH89" i="2"/>
  <c r="AI89" i="2"/>
  <c r="AJ89" i="2"/>
  <c r="AF90" i="2"/>
  <c r="AG90" i="2"/>
  <c r="AH90" i="2"/>
  <c r="AI90" i="2"/>
  <c r="AJ90" i="2"/>
  <c r="AF91" i="2"/>
  <c r="AG91" i="2"/>
  <c r="AH91" i="2"/>
  <c r="AI91" i="2"/>
  <c r="AJ91" i="2"/>
  <c r="AF92" i="2"/>
  <c r="AG92" i="2"/>
  <c r="AH92" i="2"/>
  <c r="AI92" i="2"/>
  <c r="AJ92" i="2"/>
  <c r="AF93" i="2"/>
  <c r="AG93" i="2"/>
  <c r="AH93" i="2"/>
  <c r="AI93" i="2"/>
  <c r="AJ93" i="2"/>
  <c r="AF94" i="2"/>
  <c r="AG94" i="2"/>
  <c r="AH94" i="2"/>
  <c r="AI94" i="2"/>
  <c r="AJ94" i="2"/>
  <c r="AF95" i="2"/>
  <c r="AG95" i="2"/>
  <c r="AH95" i="2"/>
  <c r="AI95" i="2"/>
  <c r="AJ95" i="2"/>
  <c r="AF96" i="2"/>
  <c r="AG96" i="2"/>
  <c r="AH96" i="2"/>
  <c r="AI96" i="2"/>
  <c r="AJ96" i="2"/>
  <c r="AF97" i="2"/>
  <c r="AG97" i="2"/>
  <c r="AH97" i="2"/>
  <c r="AI97" i="2"/>
  <c r="AJ97" i="2"/>
  <c r="AF98" i="2"/>
  <c r="AG98" i="2"/>
  <c r="AH98" i="2"/>
  <c r="AI98" i="2"/>
  <c r="AJ98" i="2"/>
  <c r="AF99" i="2"/>
  <c r="AG99" i="2"/>
  <c r="AH99" i="2"/>
  <c r="AI99" i="2"/>
  <c r="AJ99" i="2"/>
  <c r="AF100" i="2"/>
  <c r="AG100" i="2"/>
  <c r="AH100" i="2"/>
  <c r="AI100" i="2"/>
  <c r="AJ100" i="2"/>
  <c r="AF101" i="2"/>
  <c r="AG101" i="2"/>
  <c r="AH101" i="2"/>
  <c r="AI101" i="2"/>
  <c r="AJ101" i="2"/>
  <c r="AI15" i="2"/>
  <c r="AF15" i="2"/>
  <c r="AG15" i="2"/>
  <c r="AH15" i="2"/>
  <c r="AJ15" i="2"/>
  <c r="F90" i="4" l="1"/>
  <c r="E90" i="4" s="1"/>
  <c r="G98" i="3" s="1"/>
  <c r="F86" i="4"/>
  <c r="E86" i="4" s="1"/>
  <c r="G94" i="3" s="1"/>
  <c r="F82" i="4"/>
  <c r="E82" i="4" s="1"/>
  <c r="G90" i="3" s="1"/>
  <c r="F78" i="4"/>
  <c r="E78" i="4" s="1"/>
  <c r="G86" i="3" s="1"/>
  <c r="F74" i="4"/>
  <c r="E74" i="4" s="1"/>
  <c r="F70" i="4"/>
  <c r="E70" i="4" s="1"/>
  <c r="G78" i="3" s="1"/>
  <c r="F62" i="4"/>
  <c r="E62" i="4" s="1"/>
  <c r="G70" i="3" s="1"/>
  <c r="F58" i="4"/>
  <c r="E58" i="4" s="1"/>
  <c r="F54" i="4"/>
  <c r="E54" i="4" s="1"/>
  <c r="G62" i="3" s="1"/>
  <c r="F50" i="4"/>
  <c r="E50" i="4" s="1"/>
  <c r="G58" i="3" s="1"/>
  <c r="F46" i="4"/>
  <c r="E46" i="4" s="1"/>
  <c r="G54" i="3" s="1"/>
  <c r="F42" i="4"/>
  <c r="E42" i="4" s="1"/>
  <c r="F42" i="5"/>
  <c r="J50" i="3" s="1"/>
  <c r="F46" i="5"/>
  <c r="J54" i="3" s="1"/>
  <c r="F50" i="5"/>
  <c r="J58" i="3" s="1"/>
  <c r="F54" i="5"/>
  <c r="J62" i="3" s="1"/>
  <c r="F58" i="5"/>
  <c r="J66" i="3" s="1"/>
  <c r="F62" i="5"/>
  <c r="J70" i="3" s="1"/>
  <c r="F66" i="5"/>
  <c r="J74" i="3" s="1"/>
  <c r="F70" i="5"/>
  <c r="J78" i="3" s="1"/>
  <c r="F74" i="5"/>
  <c r="J82" i="3" s="1"/>
  <c r="F78" i="5"/>
  <c r="J86" i="3" s="1"/>
  <c r="F82" i="5"/>
  <c r="J90" i="3" s="1"/>
  <c r="F86" i="5"/>
  <c r="J94" i="3" s="1"/>
  <c r="F90" i="5"/>
  <c r="J98" i="3" s="1"/>
  <c r="F91" i="5"/>
  <c r="J99" i="3" s="1"/>
  <c r="H83" i="3"/>
  <c r="H63" i="3"/>
  <c r="L82" i="4"/>
  <c r="F43" i="6"/>
  <c r="L51" i="3" s="1"/>
  <c r="F59" i="6"/>
  <c r="L67" i="3" s="1"/>
  <c r="F75" i="6"/>
  <c r="L83" i="3" s="1"/>
  <c r="F91" i="6"/>
  <c r="L99" i="3" s="1"/>
  <c r="L83" i="5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S9" i="8"/>
  <c r="S17" i="8"/>
  <c r="S19" i="8"/>
  <c r="S21" i="8"/>
  <c r="S23" i="8"/>
  <c r="S25" i="8"/>
  <c r="S27" i="8"/>
  <c r="S29" i="8"/>
  <c r="S31" i="8"/>
  <c r="S33" i="8"/>
  <c r="S36" i="8"/>
  <c r="S38" i="8"/>
  <c r="S40" i="8"/>
  <c r="S42" i="8"/>
  <c r="S44" i="8"/>
  <c r="S46" i="8"/>
  <c r="S48" i="8"/>
  <c r="S50" i="8"/>
  <c r="S52" i="8"/>
  <c r="S54" i="8"/>
  <c r="S56" i="8"/>
  <c r="S58" i="8"/>
  <c r="S60" i="8"/>
  <c r="S62" i="8"/>
  <c r="S64" i="8"/>
  <c r="S66" i="8"/>
  <c r="S68" i="8"/>
  <c r="S70" i="8"/>
  <c r="S73" i="8"/>
  <c r="S75" i="8"/>
  <c r="S77" i="8"/>
  <c r="S79" i="8"/>
  <c r="S81" i="8"/>
  <c r="S83" i="8"/>
  <c r="S85" i="8"/>
  <c r="S87" i="8"/>
  <c r="S89" i="8"/>
  <c r="S91" i="8"/>
  <c r="S93" i="8"/>
  <c r="R9" i="8"/>
  <c r="R12" i="8"/>
  <c r="R14" i="8"/>
  <c r="R16" i="8"/>
  <c r="R18" i="8"/>
  <c r="R20" i="8"/>
  <c r="R22" i="8"/>
  <c r="R24" i="8"/>
  <c r="R26" i="8"/>
  <c r="R28" i="8"/>
  <c r="R30" i="8"/>
  <c r="R32" i="8"/>
  <c r="R34" i="8"/>
  <c r="R36" i="8"/>
  <c r="R38" i="8"/>
  <c r="R40" i="8"/>
  <c r="R42" i="8"/>
  <c r="R44" i="8"/>
  <c r="R47" i="8"/>
  <c r="R49" i="8"/>
  <c r="R51" i="8"/>
  <c r="R53" i="8"/>
  <c r="R55" i="8"/>
  <c r="R58" i="8"/>
  <c r="R60" i="8"/>
  <c r="R62" i="8"/>
  <c r="R64" i="8"/>
  <c r="R66" i="8"/>
  <c r="R68" i="8"/>
  <c r="R70" i="8"/>
  <c r="R72" i="8"/>
  <c r="R75" i="8"/>
  <c r="R77" i="8"/>
  <c r="R79" i="8"/>
  <c r="R81" i="8"/>
  <c r="R83" i="8"/>
  <c r="R85" i="8"/>
  <c r="R87" i="8"/>
  <c r="R89" i="8"/>
  <c r="R91" i="8"/>
  <c r="R93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S8" i="8"/>
  <c r="S10" i="8"/>
  <c r="S11" i="8"/>
  <c r="S12" i="8"/>
  <c r="S13" i="8"/>
  <c r="S14" i="8"/>
  <c r="S15" i="8"/>
  <c r="S16" i="8"/>
  <c r="S18" i="8"/>
  <c r="S20" i="8"/>
  <c r="S22" i="8"/>
  <c r="S24" i="8"/>
  <c r="S26" i="8"/>
  <c r="S28" i="8"/>
  <c r="S30" i="8"/>
  <c r="S32" i="8"/>
  <c r="S34" i="8"/>
  <c r="S35" i="8"/>
  <c r="S37" i="8"/>
  <c r="S39" i="8"/>
  <c r="S41" i="8"/>
  <c r="S43" i="8"/>
  <c r="S45" i="8"/>
  <c r="S47" i="8"/>
  <c r="S49" i="8"/>
  <c r="S51" i="8"/>
  <c r="S53" i="8"/>
  <c r="S55" i="8"/>
  <c r="S57" i="8"/>
  <c r="S59" i="8"/>
  <c r="S61" i="8"/>
  <c r="S63" i="8"/>
  <c r="S65" i="8"/>
  <c r="S67" i="8"/>
  <c r="S69" i="8"/>
  <c r="S71" i="8"/>
  <c r="S72" i="8"/>
  <c r="S74" i="8"/>
  <c r="S76" i="8"/>
  <c r="S78" i="8"/>
  <c r="S80" i="8"/>
  <c r="S82" i="8"/>
  <c r="S84" i="8"/>
  <c r="S86" i="8"/>
  <c r="S88" i="8"/>
  <c r="S90" i="8"/>
  <c r="S92" i="8"/>
  <c r="R8" i="8"/>
  <c r="R10" i="8"/>
  <c r="R11" i="8"/>
  <c r="R13" i="8"/>
  <c r="R15" i="8"/>
  <c r="R17" i="8"/>
  <c r="R19" i="8"/>
  <c r="R21" i="8"/>
  <c r="R23" i="8"/>
  <c r="R25" i="8"/>
  <c r="R27" i="8"/>
  <c r="R29" i="8"/>
  <c r="R31" i="8"/>
  <c r="R33" i="8"/>
  <c r="R35" i="8"/>
  <c r="R37" i="8"/>
  <c r="R39" i="8"/>
  <c r="R41" i="8"/>
  <c r="R43" i="8"/>
  <c r="R45" i="8"/>
  <c r="R46" i="8"/>
  <c r="R48" i="8"/>
  <c r="R50" i="8"/>
  <c r="R52" i="8"/>
  <c r="R54" i="8"/>
  <c r="R56" i="8"/>
  <c r="R57" i="8"/>
  <c r="R59" i="8"/>
  <c r="R61" i="8"/>
  <c r="R63" i="8"/>
  <c r="R65" i="8"/>
  <c r="R67" i="8"/>
  <c r="R69" i="8"/>
  <c r="R71" i="8"/>
  <c r="R73" i="8"/>
  <c r="R74" i="8"/>
  <c r="R76" i="8"/>
  <c r="R78" i="8"/>
  <c r="R80" i="8"/>
  <c r="R82" i="8"/>
  <c r="R84" i="8"/>
  <c r="R86" i="8"/>
  <c r="R88" i="8"/>
  <c r="R90" i="8"/>
  <c r="R92" i="8"/>
  <c r="L7" i="6"/>
  <c r="L7" i="5"/>
  <c r="L7" i="4"/>
  <c r="M7" i="11"/>
  <c r="N7" i="7"/>
  <c r="M11" i="11"/>
  <c r="M15" i="11"/>
  <c r="M19" i="11"/>
  <c r="M23" i="11"/>
  <c r="M27" i="11"/>
  <c r="M31" i="11"/>
  <c r="M35" i="11"/>
  <c r="M39" i="11"/>
  <c r="M43" i="11"/>
  <c r="M47" i="11"/>
  <c r="M51" i="11"/>
  <c r="M55" i="11"/>
  <c r="M59" i="11"/>
  <c r="M63" i="11"/>
  <c r="M67" i="11"/>
  <c r="M71" i="11"/>
  <c r="M75" i="11"/>
  <c r="M79" i="11"/>
  <c r="M83" i="11"/>
  <c r="M87" i="11"/>
  <c r="M91" i="11"/>
  <c r="M13" i="11"/>
  <c r="M37" i="11"/>
  <c r="M45" i="11"/>
  <c r="M53" i="11"/>
  <c r="M61" i="11"/>
  <c r="M69" i="11"/>
  <c r="M77" i="11"/>
  <c r="M85" i="11"/>
  <c r="M93" i="11"/>
  <c r="M12" i="11"/>
  <c r="M24" i="11"/>
  <c r="M36" i="11"/>
  <c r="M44" i="11"/>
  <c r="M52" i="11"/>
  <c r="M60" i="11"/>
  <c r="M68" i="11"/>
  <c r="M76" i="11"/>
  <c r="M84" i="11"/>
  <c r="M92" i="11"/>
  <c r="M10" i="11"/>
  <c r="M14" i="11"/>
  <c r="M18" i="11"/>
  <c r="M22" i="11"/>
  <c r="M26" i="11"/>
  <c r="M30" i="11"/>
  <c r="M34" i="11"/>
  <c r="M38" i="11"/>
  <c r="M42" i="11"/>
  <c r="M46" i="11"/>
  <c r="M50" i="11"/>
  <c r="M54" i="11"/>
  <c r="M58" i="11"/>
  <c r="M62" i="11"/>
  <c r="M66" i="11"/>
  <c r="M70" i="11"/>
  <c r="M74" i="11"/>
  <c r="M78" i="11"/>
  <c r="M82" i="11"/>
  <c r="M86" i="11"/>
  <c r="M90" i="11"/>
  <c r="M9" i="11"/>
  <c r="M17" i="11"/>
  <c r="M21" i="11"/>
  <c r="M25" i="11"/>
  <c r="M29" i="11"/>
  <c r="M33" i="11"/>
  <c r="M41" i="11"/>
  <c r="M49" i="11"/>
  <c r="M57" i="11"/>
  <c r="M65" i="11"/>
  <c r="M73" i="11"/>
  <c r="M81" i="11"/>
  <c r="M89" i="11"/>
  <c r="M8" i="11"/>
  <c r="M16" i="11"/>
  <c r="M20" i="11"/>
  <c r="M28" i="11"/>
  <c r="M32" i="11"/>
  <c r="M40" i="11"/>
  <c r="M48" i="11"/>
  <c r="M56" i="11"/>
  <c r="M64" i="11"/>
  <c r="M72" i="11"/>
  <c r="M80" i="11"/>
  <c r="M88" i="11"/>
  <c r="R7" i="8"/>
  <c r="S7" i="8"/>
  <c r="T7" i="8"/>
  <c r="Q7" i="8"/>
  <c r="N11" i="7"/>
  <c r="N15" i="7"/>
  <c r="N19" i="7"/>
  <c r="N23" i="7"/>
  <c r="N27" i="7"/>
  <c r="N31" i="7"/>
  <c r="N35" i="7"/>
  <c r="N39" i="7"/>
  <c r="N43" i="7"/>
  <c r="N47" i="7"/>
  <c r="N51" i="7"/>
  <c r="N55" i="7"/>
  <c r="N59" i="7"/>
  <c r="N63" i="7"/>
  <c r="N67" i="7"/>
  <c r="N71" i="7"/>
  <c r="N75" i="7"/>
  <c r="N79" i="7"/>
  <c r="N83" i="7"/>
  <c r="N87" i="7"/>
  <c r="N91" i="7"/>
  <c r="N13" i="7"/>
  <c r="N33" i="7"/>
  <c r="N45" i="7"/>
  <c r="N53" i="7"/>
  <c r="N61" i="7"/>
  <c r="N69" i="7"/>
  <c r="N77" i="7"/>
  <c r="N85" i="7"/>
  <c r="N93" i="7"/>
  <c r="N8" i="7"/>
  <c r="N16" i="7"/>
  <c r="N24" i="7"/>
  <c r="N32" i="7"/>
  <c r="N40" i="7"/>
  <c r="N48" i="7"/>
  <c r="N56" i="7"/>
  <c r="N64" i="7"/>
  <c r="N72" i="7"/>
  <c r="N80" i="7"/>
  <c r="N88" i="7"/>
  <c r="N10" i="7"/>
  <c r="N14" i="7"/>
  <c r="N18" i="7"/>
  <c r="N22" i="7"/>
  <c r="N26" i="7"/>
  <c r="N30" i="7"/>
  <c r="N34" i="7"/>
  <c r="N38" i="7"/>
  <c r="N42" i="7"/>
  <c r="N46" i="7"/>
  <c r="N50" i="7"/>
  <c r="N54" i="7"/>
  <c r="N58" i="7"/>
  <c r="N62" i="7"/>
  <c r="N66" i="7"/>
  <c r="N70" i="7"/>
  <c r="N74" i="7"/>
  <c r="N78" i="7"/>
  <c r="N82" i="7"/>
  <c r="N86" i="7"/>
  <c r="N90" i="7"/>
  <c r="N9" i="7"/>
  <c r="N17" i="7"/>
  <c r="N21" i="7"/>
  <c r="N25" i="7"/>
  <c r="N29" i="7"/>
  <c r="N37" i="7"/>
  <c r="N41" i="7"/>
  <c r="N49" i="7"/>
  <c r="N57" i="7"/>
  <c r="N65" i="7"/>
  <c r="N73" i="7"/>
  <c r="N81" i="7"/>
  <c r="N89" i="7"/>
  <c r="N12" i="7"/>
  <c r="N20" i="7"/>
  <c r="N28" i="7"/>
  <c r="N36" i="7"/>
  <c r="N44" i="7"/>
  <c r="N52" i="7"/>
  <c r="N60" i="7"/>
  <c r="N68" i="7"/>
  <c r="N76" i="7"/>
  <c r="N84" i="7"/>
  <c r="N92" i="7"/>
  <c r="L10" i="6"/>
  <c r="L14" i="6"/>
  <c r="L18" i="6"/>
  <c r="L22" i="6"/>
  <c r="L26" i="6"/>
  <c r="L30" i="6"/>
  <c r="L34" i="6"/>
  <c r="L38" i="6"/>
  <c r="L42" i="6"/>
  <c r="L46" i="6"/>
  <c r="L50" i="6"/>
  <c r="L54" i="6"/>
  <c r="L58" i="6"/>
  <c r="L62" i="6"/>
  <c r="L66" i="6"/>
  <c r="L70" i="6"/>
  <c r="L74" i="6"/>
  <c r="L78" i="6"/>
  <c r="L82" i="6"/>
  <c r="L86" i="6"/>
  <c r="L90" i="6"/>
  <c r="L13" i="6"/>
  <c r="L21" i="6"/>
  <c r="L29" i="6"/>
  <c r="L37" i="6"/>
  <c r="L45" i="6"/>
  <c r="L53" i="6"/>
  <c r="L61" i="6"/>
  <c r="L69" i="6"/>
  <c r="L77" i="6"/>
  <c r="L85" i="6"/>
  <c r="L93" i="6"/>
  <c r="L8" i="6"/>
  <c r="L16" i="6"/>
  <c r="L24" i="6"/>
  <c r="L36" i="6"/>
  <c r="L44" i="6"/>
  <c r="L48" i="6"/>
  <c r="L56" i="6"/>
  <c r="L64" i="6"/>
  <c r="L72" i="6"/>
  <c r="L80" i="6"/>
  <c r="L88" i="6"/>
  <c r="L11" i="6"/>
  <c r="L15" i="6"/>
  <c r="L19" i="6"/>
  <c r="L23" i="6"/>
  <c r="L27" i="6"/>
  <c r="L31" i="6"/>
  <c r="L35" i="6"/>
  <c r="L39" i="6"/>
  <c r="L43" i="6"/>
  <c r="L47" i="6"/>
  <c r="L51" i="6"/>
  <c r="L55" i="6"/>
  <c r="L59" i="6"/>
  <c r="L63" i="6"/>
  <c r="L67" i="6"/>
  <c r="L71" i="6"/>
  <c r="L75" i="6"/>
  <c r="L79" i="6"/>
  <c r="L83" i="6"/>
  <c r="L87" i="6"/>
  <c r="L91" i="6"/>
  <c r="L9" i="6"/>
  <c r="L17" i="6"/>
  <c r="L25" i="6"/>
  <c r="L33" i="6"/>
  <c r="L41" i="6"/>
  <c r="L49" i="6"/>
  <c r="L57" i="6"/>
  <c r="L65" i="6"/>
  <c r="L73" i="6"/>
  <c r="L81" i="6"/>
  <c r="L89" i="6"/>
  <c r="L12" i="6"/>
  <c r="L20" i="6"/>
  <c r="L28" i="6"/>
  <c r="L32" i="6"/>
  <c r="L40" i="6"/>
  <c r="L52" i="6"/>
  <c r="L60" i="6"/>
  <c r="L68" i="6"/>
  <c r="L76" i="6"/>
  <c r="L84" i="6"/>
  <c r="L92" i="6"/>
  <c r="L8" i="5"/>
  <c r="L48" i="5"/>
  <c r="L91" i="5"/>
  <c r="L23" i="5"/>
  <c r="L59" i="5"/>
  <c r="L44" i="5"/>
  <c r="L11" i="5"/>
  <c r="L13" i="5"/>
  <c r="L16" i="5"/>
  <c r="L80" i="5"/>
  <c r="L55" i="5"/>
  <c r="L10" i="5"/>
  <c r="L12" i="5"/>
  <c r="L64" i="5"/>
  <c r="L43" i="5"/>
  <c r="L9" i="5"/>
  <c r="L32" i="5"/>
  <c r="L76" i="5"/>
  <c r="L27" i="5"/>
  <c r="L75" i="5"/>
  <c r="L14" i="5"/>
  <c r="L92" i="4"/>
  <c r="L87" i="5"/>
  <c r="L28" i="5"/>
  <c r="L60" i="5"/>
  <c r="L92" i="5"/>
  <c r="L39" i="5"/>
  <c r="L71" i="5"/>
  <c r="L24" i="5"/>
  <c r="L40" i="5"/>
  <c r="L56" i="5"/>
  <c r="L72" i="5"/>
  <c r="L88" i="5"/>
  <c r="L19" i="5"/>
  <c r="L35" i="5"/>
  <c r="L51" i="5"/>
  <c r="L67" i="5"/>
  <c r="L30" i="5"/>
  <c r="L38" i="5"/>
  <c r="L50" i="5"/>
  <c r="L58" i="5"/>
  <c r="L66" i="5"/>
  <c r="L74" i="5"/>
  <c r="L82" i="5"/>
  <c r="L90" i="5"/>
  <c r="L21" i="5"/>
  <c r="L29" i="5"/>
  <c r="L37" i="5"/>
  <c r="L45" i="5"/>
  <c r="L53" i="5"/>
  <c r="L61" i="5"/>
  <c r="L69" i="5"/>
  <c r="L77" i="5"/>
  <c r="L81" i="5"/>
  <c r="L89" i="5"/>
  <c r="L18" i="5"/>
  <c r="L22" i="5"/>
  <c r="L26" i="5"/>
  <c r="L34" i="5"/>
  <c r="L42" i="5"/>
  <c r="L46" i="5"/>
  <c r="L54" i="5"/>
  <c r="L62" i="5"/>
  <c r="L70" i="5"/>
  <c r="L78" i="5"/>
  <c r="L86" i="5"/>
  <c r="L17" i="5"/>
  <c r="L25" i="5"/>
  <c r="L33" i="5"/>
  <c r="L41" i="5"/>
  <c r="L49" i="5"/>
  <c r="L57" i="5"/>
  <c r="L65" i="5"/>
  <c r="L73" i="5"/>
  <c r="L85" i="5"/>
  <c r="L93" i="5"/>
  <c r="L20" i="5"/>
  <c r="L36" i="5"/>
  <c r="L52" i="5"/>
  <c r="L68" i="5"/>
  <c r="L84" i="5"/>
  <c r="L15" i="5"/>
  <c r="L31" i="5"/>
  <c r="L47" i="5"/>
  <c r="L63" i="5"/>
  <c r="L79" i="5"/>
  <c r="L53" i="4"/>
  <c r="L28" i="4"/>
  <c r="L62" i="4"/>
  <c r="L12" i="4"/>
  <c r="L76" i="4"/>
  <c r="L30" i="4"/>
  <c r="L37" i="4"/>
  <c r="L74" i="4"/>
  <c r="L60" i="4"/>
  <c r="L71" i="4"/>
  <c r="L21" i="4"/>
  <c r="L85" i="4"/>
  <c r="L42" i="4"/>
  <c r="L47" i="4"/>
  <c r="L19" i="4"/>
  <c r="L44" i="4"/>
  <c r="L43" i="4"/>
  <c r="L69" i="4"/>
  <c r="L79" i="4"/>
  <c r="L24" i="4"/>
  <c r="L40" i="4"/>
  <c r="L56" i="4"/>
  <c r="L72" i="4"/>
  <c r="L88" i="4"/>
  <c r="L31" i="4"/>
  <c r="L63" i="4"/>
  <c r="L22" i="4"/>
  <c r="L54" i="4"/>
  <c r="L86" i="4"/>
  <c r="L17" i="4"/>
  <c r="L33" i="4"/>
  <c r="L49" i="4"/>
  <c r="L65" i="4"/>
  <c r="L81" i="4"/>
  <c r="L11" i="4"/>
  <c r="L39" i="4"/>
  <c r="L75" i="4"/>
  <c r="L34" i="4"/>
  <c r="L66" i="4"/>
  <c r="L18" i="4"/>
  <c r="L20" i="4"/>
  <c r="L36" i="4"/>
  <c r="L52" i="4"/>
  <c r="L68" i="4"/>
  <c r="L84" i="4"/>
  <c r="L23" i="4"/>
  <c r="L59" i="4"/>
  <c r="L91" i="4"/>
  <c r="L46" i="4"/>
  <c r="L78" i="4"/>
  <c r="L13" i="4"/>
  <c r="L29" i="4"/>
  <c r="L45" i="4"/>
  <c r="L61" i="4"/>
  <c r="L77" i="4"/>
  <c r="L93" i="4"/>
  <c r="L35" i="4"/>
  <c r="L67" i="4"/>
  <c r="L26" i="4"/>
  <c r="L58" i="4"/>
  <c r="L90" i="4"/>
  <c r="L16" i="4"/>
  <c r="L32" i="4"/>
  <c r="L48" i="4"/>
  <c r="L64" i="4"/>
  <c r="L80" i="4"/>
  <c r="L15" i="4"/>
  <c r="L51" i="4"/>
  <c r="L83" i="4"/>
  <c r="L38" i="4"/>
  <c r="L70" i="4"/>
  <c r="L9" i="4"/>
  <c r="L25" i="4"/>
  <c r="L41" i="4"/>
  <c r="L57" i="4"/>
  <c r="L73" i="4"/>
  <c r="L89" i="4"/>
  <c r="L27" i="4"/>
  <c r="L55" i="4"/>
  <c r="L87" i="4"/>
  <c r="L50" i="4"/>
  <c r="L8" i="4"/>
  <c r="L14" i="4"/>
  <c r="L10" i="4"/>
  <c r="H74" i="3"/>
  <c r="G74" i="3"/>
  <c r="J95" i="3"/>
  <c r="J91" i="3"/>
  <c r="J87" i="3"/>
  <c r="J83" i="3"/>
  <c r="J79" i="3"/>
  <c r="J75" i="3"/>
  <c r="J71" i="3"/>
  <c r="J67" i="3"/>
  <c r="J63" i="3"/>
  <c r="J59" i="3"/>
  <c r="J55" i="3"/>
  <c r="J51" i="3"/>
  <c r="E43" i="6"/>
  <c r="K51" i="3" s="1"/>
  <c r="E74" i="6"/>
  <c r="K82" i="3" s="1"/>
  <c r="E75" i="6"/>
  <c r="K83" i="3" s="1"/>
  <c r="AK101" i="2"/>
  <c r="J93" i="9" s="1"/>
  <c r="AK99" i="2"/>
  <c r="J91" i="9" s="1"/>
  <c r="AK97" i="2"/>
  <c r="J89" i="9" s="1"/>
  <c r="AK95" i="2"/>
  <c r="J87" i="9" s="1"/>
  <c r="AK93" i="2"/>
  <c r="J85" i="9" s="1"/>
  <c r="AK90" i="2"/>
  <c r="J82" i="9" s="1"/>
  <c r="AK87" i="2"/>
  <c r="J79" i="9" s="1"/>
  <c r="AK85" i="2"/>
  <c r="J77" i="9" s="1"/>
  <c r="AK83" i="2"/>
  <c r="J75" i="9" s="1"/>
  <c r="AK82" i="2"/>
  <c r="J74" i="9" s="1"/>
  <c r="AK81" i="2"/>
  <c r="J73" i="9" s="1"/>
  <c r="AK79" i="2"/>
  <c r="J71" i="9" s="1"/>
  <c r="AK78" i="2"/>
  <c r="J70" i="9" s="1"/>
  <c r="AK77" i="2"/>
  <c r="J69" i="9" s="1"/>
  <c r="AK75" i="2"/>
  <c r="J67" i="9" s="1"/>
  <c r="AK74" i="2"/>
  <c r="J66" i="9" s="1"/>
  <c r="AK73" i="2"/>
  <c r="J65" i="9" s="1"/>
  <c r="AK71" i="2"/>
  <c r="J63" i="9" s="1"/>
  <c r="AK70" i="2"/>
  <c r="J62" i="9" s="1"/>
  <c r="AK69" i="2"/>
  <c r="J61" i="9" s="1"/>
  <c r="AK67" i="2"/>
  <c r="J59" i="9" s="1"/>
  <c r="AK66" i="2"/>
  <c r="J58" i="9" s="1"/>
  <c r="AK65" i="2"/>
  <c r="J57" i="9" s="1"/>
  <c r="AK63" i="2"/>
  <c r="J55" i="9" s="1"/>
  <c r="AK62" i="2"/>
  <c r="J54" i="9" s="1"/>
  <c r="AK61" i="2"/>
  <c r="J53" i="9" s="1"/>
  <c r="AK59" i="2"/>
  <c r="J51" i="9" s="1"/>
  <c r="AK58" i="2"/>
  <c r="J50" i="9" s="1"/>
  <c r="AK57" i="2"/>
  <c r="J49" i="9" s="1"/>
  <c r="AK55" i="2"/>
  <c r="J47" i="9" s="1"/>
  <c r="AK54" i="2"/>
  <c r="J46" i="9" s="1"/>
  <c r="AK53" i="2"/>
  <c r="J45" i="9" s="1"/>
  <c r="AK51" i="2"/>
  <c r="J43" i="9" s="1"/>
  <c r="AK50" i="2"/>
  <c r="J42" i="9" s="1"/>
  <c r="AK49" i="2"/>
  <c r="J41" i="9" s="1"/>
  <c r="AK47" i="2"/>
  <c r="J39" i="9" s="1"/>
  <c r="AK46" i="2"/>
  <c r="J38" i="9" s="1"/>
  <c r="AK45" i="2"/>
  <c r="J37" i="9" s="1"/>
  <c r="AK43" i="2"/>
  <c r="J35" i="9" s="1"/>
  <c r="AK42" i="2"/>
  <c r="J34" i="9" s="1"/>
  <c r="AK41" i="2"/>
  <c r="J33" i="9" s="1"/>
  <c r="AK39" i="2"/>
  <c r="J31" i="9" s="1"/>
  <c r="AK38" i="2"/>
  <c r="J30" i="9" s="1"/>
  <c r="AK37" i="2"/>
  <c r="J29" i="9" s="1"/>
  <c r="AK35" i="2"/>
  <c r="J27" i="9" s="1"/>
  <c r="AK34" i="2"/>
  <c r="J26" i="9" s="1"/>
  <c r="AK33" i="2"/>
  <c r="J25" i="9" s="1"/>
  <c r="AK31" i="2"/>
  <c r="J23" i="9" s="1"/>
  <c r="AK30" i="2"/>
  <c r="J22" i="9" s="1"/>
  <c r="AK29" i="2"/>
  <c r="J21" i="9" s="1"/>
  <c r="AK27" i="2"/>
  <c r="J19" i="9" s="1"/>
  <c r="AK26" i="2"/>
  <c r="J18" i="9" s="1"/>
  <c r="AK25" i="2"/>
  <c r="J17" i="9" s="1"/>
  <c r="AK23" i="2"/>
  <c r="J15" i="9" s="1"/>
  <c r="AK22" i="2"/>
  <c r="J14" i="9" s="1"/>
  <c r="AK21" i="2"/>
  <c r="J13" i="9" s="1"/>
  <c r="AK19" i="2"/>
  <c r="J11" i="9" s="1"/>
  <c r="AK18" i="2"/>
  <c r="J10" i="9" s="1"/>
  <c r="AK17" i="2"/>
  <c r="J9" i="9" s="1"/>
  <c r="AK98" i="2"/>
  <c r="J90" i="9" s="1"/>
  <c r="AK94" i="2"/>
  <c r="J86" i="9" s="1"/>
  <c r="AK91" i="2"/>
  <c r="J83" i="9" s="1"/>
  <c r="AK89" i="2"/>
  <c r="J81" i="9" s="1"/>
  <c r="AK86" i="2"/>
  <c r="J78" i="9" s="1"/>
  <c r="AK100" i="2"/>
  <c r="J92" i="9" s="1"/>
  <c r="AK96" i="2"/>
  <c r="J88" i="9" s="1"/>
  <c r="AK92" i="2"/>
  <c r="J84" i="9" s="1"/>
  <c r="AK88" i="2"/>
  <c r="J80" i="9" s="1"/>
  <c r="AK84" i="2"/>
  <c r="J76" i="9" s="1"/>
  <c r="AK80" i="2"/>
  <c r="J72" i="9" s="1"/>
  <c r="AK76" i="2"/>
  <c r="J68" i="9" s="1"/>
  <c r="AK72" i="2"/>
  <c r="J64" i="9" s="1"/>
  <c r="AK68" i="2"/>
  <c r="J60" i="9" s="1"/>
  <c r="AK64" i="2"/>
  <c r="J56" i="9" s="1"/>
  <c r="AK60" i="2"/>
  <c r="J52" i="9" s="1"/>
  <c r="AK56" i="2"/>
  <c r="J48" i="9" s="1"/>
  <c r="AK52" i="2"/>
  <c r="J44" i="9" s="1"/>
  <c r="AK48" i="2"/>
  <c r="J40" i="9" s="1"/>
  <c r="AK44" i="2"/>
  <c r="J36" i="9" s="1"/>
  <c r="AK40" i="2"/>
  <c r="J32" i="9" s="1"/>
  <c r="AK36" i="2"/>
  <c r="J28" i="9" s="1"/>
  <c r="AK32" i="2"/>
  <c r="J24" i="9" s="1"/>
  <c r="AK28" i="2"/>
  <c r="J20" i="9" s="1"/>
  <c r="AK24" i="2"/>
  <c r="J16" i="9" s="1"/>
  <c r="AK20" i="2"/>
  <c r="J12" i="9" s="1"/>
  <c r="E42" i="6"/>
  <c r="K50" i="3" s="1"/>
  <c r="H84" i="3"/>
  <c r="H52" i="3"/>
  <c r="H96" i="3"/>
  <c r="H60" i="3"/>
  <c r="E82" i="6"/>
  <c r="K90" i="3" s="1"/>
  <c r="E50" i="6"/>
  <c r="K58" i="3" s="1"/>
  <c r="H68" i="3"/>
  <c r="H76" i="3"/>
  <c r="G82" i="3"/>
  <c r="G50" i="3"/>
  <c r="G66" i="3"/>
  <c r="H100" i="3"/>
  <c r="H92" i="3"/>
  <c r="H64" i="3"/>
  <c r="H56" i="3"/>
  <c r="H88" i="3"/>
  <c r="H80" i="3"/>
  <c r="H72" i="3"/>
  <c r="G91" i="3"/>
  <c r="H91" i="3"/>
  <c r="G75" i="3"/>
  <c r="H75" i="3"/>
  <c r="G55" i="3"/>
  <c r="H55" i="3"/>
  <c r="H51" i="3"/>
  <c r="G51" i="3"/>
  <c r="G99" i="3"/>
  <c r="H99" i="3"/>
  <c r="H95" i="3"/>
  <c r="G95" i="3"/>
  <c r="G87" i="3"/>
  <c r="H87" i="3"/>
  <c r="G79" i="3"/>
  <c r="H79" i="3"/>
  <c r="G71" i="3"/>
  <c r="H71" i="3"/>
  <c r="G67" i="3"/>
  <c r="H67" i="3"/>
  <c r="G59" i="3"/>
  <c r="H59" i="3"/>
  <c r="L95" i="3"/>
  <c r="E87" i="6"/>
  <c r="K95" i="3" s="1"/>
  <c r="L91" i="3"/>
  <c r="E83" i="6"/>
  <c r="K91" i="3" s="1"/>
  <c r="E79" i="6"/>
  <c r="K87" i="3" s="1"/>
  <c r="L87" i="3"/>
  <c r="L79" i="3"/>
  <c r="E71" i="6"/>
  <c r="K79" i="3" s="1"/>
  <c r="E67" i="6"/>
  <c r="K75" i="3" s="1"/>
  <c r="L75" i="3"/>
  <c r="L71" i="3"/>
  <c r="E63" i="6"/>
  <c r="K71" i="3" s="1"/>
  <c r="L63" i="3"/>
  <c r="E55" i="6"/>
  <c r="K63" i="3" s="1"/>
  <c r="L59" i="3"/>
  <c r="E51" i="6"/>
  <c r="K59" i="3" s="1"/>
  <c r="E47" i="6"/>
  <c r="K55" i="3" s="1"/>
  <c r="L55" i="3"/>
  <c r="G83" i="3"/>
  <c r="G63" i="3"/>
  <c r="E88" i="6"/>
  <c r="K96" i="3" s="1"/>
  <c r="L96" i="3"/>
  <c r="E80" i="6"/>
  <c r="K88" i="3" s="1"/>
  <c r="L88" i="3"/>
  <c r="E72" i="6"/>
  <c r="K80" i="3" s="1"/>
  <c r="L80" i="3"/>
  <c r="E64" i="6"/>
  <c r="K72" i="3" s="1"/>
  <c r="L72" i="3"/>
  <c r="E52" i="6"/>
  <c r="K60" i="3" s="1"/>
  <c r="L60" i="3"/>
  <c r="E44" i="6"/>
  <c r="K52" i="3" s="1"/>
  <c r="L52" i="3"/>
  <c r="E90" i="6"/>
  <c r="K98" i="3" s="1"/>
  <c r="L98" i="3"/>
  <c r="E86" i="6"/>
  <c r="K94" i="3" s="1"/>
  <c r="L94" i="3"/>
  <c r="E78" i="6"/>
  <c r="K86" i="3" s="1"/>
  <c r="L86" i="3"/>
  <c r="E70" i="6"/>
  <c r="K78" i="3" s="1"/>
  <c r="L78" i="3"/>
  <c r="E66" i="6"/>
  <c r="K74" i="3" s="1"/>
  <c r="L74" i="3"/>
  <c r="E62" i="6"/>
  <c r="K70" i="3" s="1"/>
  <c r="L70" i="3"/>
  <c r="E58" i="6"/>
  <c r="K66" i="3" s="1"/>
  <c r="L66" i="3"/>
  <c r="E54" i="6"/>
  <c r="K62" i="3" s="1"/>
  <c r="L62" i="3"/>
  <c r="E46" i="6"/>
  <c r="K54" i="3" s="1"/>
  <c r="L54" i="3"/>
  <c r="E92" i="6"/>
  <c r="K100" i="3" s="1"/>
  <c r="L100" i="3"/>
  <c r="E84" i="6"/>
  <c r="K92" i="3" s="1"/>
  <c r="L92" i="3"/>
  <c r="E76" i="6"/>
  <c r="K84" i="3" s="1"/>
  <c r="L84" i="3"/>
  <c r="E68" i="6"/>
  <c r="K76" i="3" s="1"/>
  <c r="L76" i="3"/>
  <c r="E60" i="6"/>
  <c r="K68" i="3" s="1"/>
  <c r="L68" i="3"/>
  <c r="E56" i="6"/>
  <c r="K64" i="3" s="1"/>
  <c r="L64" i="3"/>
  <c r="E48" i="6"/>
  <c r="K56" i="3" s="1"/>
  <c r="L56" i="3"/>
  <c r="G101" i="3"/>
  <c r="H101" i="3"/>
  <c r="G97" i="3"/>
  <c r="H97" i="3"/>
  <c r="G93" i="3"/>
  <c r="H93" i="3"/>
  <c r="G89" i="3"/>
  <c r="H89" i="3"/>
  <c r="G85" i="3"/>
  <c r="H85" i="3"/>
  <c r="G81" i="3"/>
  <c r="H81" i="3"/>
  <c r="G77" i="3"/>
  <c r="H77" i="3"/>
  <c r="G73" i="3"/>
  <c r="H73" i="3"/>
  <c r="G69" i="3"/>
  <c r="H69" i="3"/>
  <c r="G65" i="3"/>
  <c r="H65" i="3"/>
  <c r="G61" i="3"/>
  <c r="H61" i="3"/>
  <c r="G57" i="3"/>
  <c r="H57" i="3"/>
  <c r="G53" i="3"/>
  <c r="H53" i="3"/>
  <c r="G49" i="3"/>
  <c r="H49" i="3"/>
  <c r="E93" i="6"/>
  <c r="K101" i="3" s="1"/>
  <c r="L101" i="3"/>
  <c r="E89" i="6"/>
  <c r="K97" i="3" s="1"/>
  <c r="L97" i="3"/>
  <c r="E85" i="6"/>
  <c r="K93" i="3" s="1"/>
  <c r="L93" i="3"/>
  <c r="E81" i="6"/>
  <c r="K89" i="3" s="1"/>
  <c r="L89" i="3"/>
  <c r="E77" i="6"/>
  <c r="K85" i="3" s="1"/>
  <c r="L85" i="3"/>
  <c r="E73" i="6"/>
  <c r="K81" i="3" s="1"/>
  <c r="L81" i="3"/>
  <c r="E69" i="6"/>
  <c r="K77" i="3" s="1"/>
  <c r="L77" i="3"/>
  <c r="E65" i="6"/>
  <c r="K73" i="3" s="1"/>
  <c r="L73" i="3"/>
  <c r="E61" i="6"/>
  <c r="K69" i="3" s="1"/>
  <c r="L69" i="3"/>
  <c r="E57" i="6"/>
  <c r="K65" i="3" s="1"/>
  <c r="L65" i="3"/>
  <c r="E53" i="6"/>
  <c r="K61" i="3" s="1"/>
  <c r="L61" i="3"/>
  <c r="E49" i="6"/>
  <c r="K57" i="3" s="1"/>
  <c r="L57" i="3"/>
  <c r="E45" i="6"/>
  <c r="K53" i="3" s="1"/>
  <c r="L53" i="3"/>
  <c r="E41" i="6"/>
  <c r="K49" i="3" s="1"/>
  <c r="L49" i="3"/>
  <c r="H94" i="3"/>
  <c r="H86" i="3"/>
  <c r="H78" i="3"/>
  <c r="H70" i="3"/>
  <c r="H62" i="3"/>
  <c r="H54" i="3"/>
  <c r="E91" i="5"/>
  <c r="I99" i="3" s="1"/>
  <c r="E42" i="5"/>
  <c r="I50" i="3" s="1"/>
  <c r="E46" i="5"/>
  <c r="I54" i="3" s="1"/>
  <c r="E50" i="5"/>
  <c r="I58" i="3" s="1"/>
  <c r="E54" i="5"/>
  <c r="I62" i="3" s="1"/>
  <c r="E58" i="5"/>
  <c r="I66" i="3" s="1"/>
  <c r="E62" i="5"/>
  <c r="I70" i="3" s="1"/>
  <c r="E66" i="5"/>
  <c r="I74" i="3" s="1"/>
  <c r="E70" i="5"/>
  <c r="I78" i="3" s="1"/>
  <c r="E74" i="5"/>
  <c r="I82" i="3" s="1"/>
  <c r="E78" i="5"/>
  <c r="I86" i="3" s="1"/>
  <c r="E82" i="5"/>
  <c r="I90" i="3" s="1"/>
  <c r="E86" i="5"/>
  <c r="I94" i="3" s="1"/>
  <c r="E90" i="5"/>
  <c r="I98" i="3" s="1"/>
  <c r="E44" i="5"/>
  <c r="I52" i="3" s="1"/>
  <c r="E48" i="5"/>
  <c r="I56" i="3" s="1"/>
  <c r="E52" i="5"/>
  <c r="I60" i="3" s="1"/>
  <c r="E56" i="5"/>
  <c r="I64" i="3" s="1"/>
  <c r="E60" i="5"/>
  <c r="I68" i="3" s="1"/>
  <c r="E64" i="5"/>
  <c r="I72" i="3" s="1"/>
  <c r="E68" i="5"/>
  <c r="I76" i="3" s="1"/>
  <c r="E72" i="5"/>
  <c r="I80" i="3" s="1"/>
  <c r="E76" i="5"/>
  <c r="I84" i="3" s="1"/>
  <c r="E80" i="5"/>
  <c r="I88" i="3" s="1"/>
  <c r="E84" i="5"/>
  <c r="I92" i="3" s="1"/>
  <c r="E88" i="5"/>
  <c r="I96" i="3" s="1"/>
  <c r="E92" i="5"/>
  <c r="I100" i="3" s="1"/>
  <c r="E41" i="5"/>
  <c r="I49" i="3" s="1"/>
  <c r="E45" i="5"/>
  <c r="I53" i="3" s="1"/>
  <c r="E49" i="5"/>
  <c r="I57" i="3" s="1"/>
  <c r="E53" i="5"/>
  <c r="I61" i="3" s="1"/>
  <c r="E57" i="5"/>
  <c r="I65" i="3" s="1"/>
  <c r="E61" i="5"/>
  <c r="I69" i="3" s="1"/>
  <c r="E65" i="5"/>
  <c r="I73" i="3" s="1"/>
  <c r="E69" i="5"/>
  <c r="I77" i="3" s="1"/>
  <c r="E73" i="5"/>
  <c r="I81" i="3" s="1"/>
  <c r="E77" i="5"/>
  <c r="I85" i="3" s="1"/>
  <c r="E81" i="5"/>
  <c r="I89" i="3" s="1"/>
  <c r="E85" i="5"/>
  <c r="I93" i="3" s="1"/>
  <c r="E89" i="5"/>
  <c r="I97" i="3" s="1"/>
  <c r="E93" i="5"/>
  <c r="I101" i="3" s="1"/>
  <c r="AK15" i="2"/>
  <c r="J7" i="9" s="1"/>
  <c r="AK16" i="2"/>
  <c r="J8" i="9" s="1"/>
  <c r="C16" i="3"/>
  <c r="C8" i="11" s="1"/>
  <c r="C17" i="3"/>
  <c r="C9" i="11" s="1"/>
  <c r="C18" i="3"/>
  <c r="C10" i="11" s="1"/>
  <c r="C19" i="3"/>
  <c r="C11" i="11" s="1"/>
  <c r="C20" i="3"/>
  <c r="C12" i="11" s="1"/>
  <c r="C21" i="3"/>
  <c r="C13" i="11" s="1"/>
  <c r="C22" i="3"/>
  <c r="C14" i="11" s="1"/>
  <c r="C23" i="3"/>
  <c r="C15" i="11" s="1"/>
  <c r="C24" i="3"/>
  <c r="C16" i="11" s="1"/>
  <c r="C25" i="3"/>
  <c r="C17" i="11" s="1"/>
  <c r="C18" i="11"/>
  <c r="C27" i="3"/>
  <c r="C19" i="11" s="1"/>
  <c r="C28" i="3"/>
  <c r="C20" i="11" s="1"/>
  <c r="C29" i="3"/>
  <c r="C21" i="11" s="1"/>
  <c r="C30" i="3"/>
  <c r="C22" i="11" s="1"/>
  <c r="C31" i="3"/>
  <c r="C23" i="11" s="1"/>
  <c r="C32" i="3"/>
  <c r="C24" i="11" s="1"/>
  <c r="C33" i="3"/>
  <c r="C25" i="11" s="1"/>
  <c r="C34" i="3"/>
  <c r="C26" i="11" s="1"/>
  <c r="C35" i="3"/>
  <c r="C27" i="11" s="1"/>
  <c r="C36" i="3"/>
  <c r="C28" i="11" s="1"/>
  <c r="C37" i="3"/>
  <c r="C29" i="11" s="1"/>
  <c r="C38" i="3"/>
  <c r="C30" i="11" s="1"/>
  <c r="C39" i="3"/>
  <c r="C31" i="11" s="1"/>
  <c r="C40" i="3"/>
  <c r="C32" i="11" s="1"/>
  <c r="C41" i="3"/>
  <c r="C33" i="11" s="1"/>
  <c r="C42" i="3"/>
  <c r="C34" i="11" s="1"/>
  <c r="C43" i="3"/>
  <c r="C35" i="11" s="1"/>
  <c r="C44" i="3"/>
  <c r="C36" i="11" s="1"/>
  <c r="C45" i="3"/>
  <c r="C37" i="11" s="1"/>
  <c r="C46" i="3"/>
  <c r="C38" i="11" s="1"/>
  <c r="C47" i="3"/>
  <c r="C39" i="11" s="1"/>
  <c r="C48" i="3"/>
  <c r="C40" i="11" s="1"/>
  <c r="C49" i="3"/>
  <c r="C41" i="11" s="1"/>
  <c r="C50" i="3"/>
  <c r="C42" i="11" s="1"/>
  <c r="C51" i="3"/>
  <c r="C43" i="11" s="1"/>
  <c r="C52" i="3"/>
  <c r="C44" i="11" s="1"/>
  <c r="C53" i="3"/>
  <c r="C45" i="11" s="1"/>
  <c r="C54" i="3"/>
  <c r="C46" i="11" s="1"/>
  <c r="C55" i="3"/>
  <c r="C47" i="11" s="1"/>
  <c r="C56" i="3"/>
  <c r="C48" i="11" s="1"/>
  <c r="C57" i="3"/>
  <c r="C49" i="11" s="1"/>
  <c r="C58" i="3"/>
  <c r="C50" i="11" s="1"/>
  <c r="C59" i="3"/>
  <c r="C51" i="11" s="1"/>
  <c r="C60" i="3"/>
  <c r="C52" i="11" s="1"/>
  <c r="C61" i="3"/>
  <c r="C53" i="11" s="1"/>
  <c r="C62" i="3"/>
  <c r="C54" i="11" s="1"/>
  <c r="C63" i="3"/>
  <c r="C55" i="11" s="1"/>
  <c r="C64" i="3"/>
  <c r="C56" i="11" s="1"/>
  <c r="C65" i="3"/>
  <c r="C57" i="11" s="1"/>
  <c r="C66" i="3"/>
  <c r="C58" i="11" s="1"/>
  <c r="C67" i="3"/>
  <c r="C59" i="11" s="1"/>
  <c r="C68" i="3"/>
  <c r="C60" i="11" s="1"/>
  <c r="C69" i="3"/>
  <c r="C61" i="11" s="1"/>
  <c r="C70" i="3"/>
  <c r="C62" i="11" s="1"/>
  <c r="C71" i="3"/>
  <c r="C63" i="11" s="1"/>
  <c r="C72" i="3"/>
  <c r="C64" i="11" s="1"/>
  <c r="C73" i="3"/>
  <c r="C65" i="11" s="1"/>
  <c r="C74" i="3"/>
  <c r="C66" i="11" s="1"/>
  <c r="C75" i="3"/>
  <c r="C67" i="11" s="1"/>
  <c r="C76" i="3"/>
  <c r="C68" i="11" s="1"/>
  <c r="C77" i="3"/>
  <c r="C69" i="11" s="1"/>
  <c r="C78" i="3"/>
  <c r="C70" i="11" s="1"/>
  <c r="C79" i="3"/>
  <c r="C71" i="11" s="1"/>
  <c r="C80" i="3"/>
  <c r="C72" i="11" s="1"/>
  <c r="C81" i="3"/>
  <c r="C73" i="11" s="1"/>
  <c r="C82" i="3"/>
  <c r="C74" i="11" s="1"/>
  <c r="C83" i="3"/>
  <c r="C75" i="11" s="1"/>
  <c r="C84" i="3"/>
  <c r="C76" i="11" s="1"/>
  <c r="C85" i="3"/>
  <c r="C77" i="11" s="1"/>
  <c r="C86" i="3"/>
  <c r="C78" i="11" s="1"/>
  <c r="C87" i="3"/>
  <c r="C79" i="11" s="1"/>
  <c r="C88" i="3"/>
  <c r="C80" i="11" s="1"/>
  <c r="C89" i="3"/>
  <c r="C81" i="11" s="1"/>
  <c r="C90" i="3"/>
  <c r="C82" i="11" s="1"/>
  <c r="C91" i="3"/>
  <c r="C83" i="11" s="1"/>
  <c r="C92" i="3"/>
  <c r="C84" i="11" s="1"/>
  <c r="C93" i="3"/>
  <c r="C85" i="11" s="1"/>
  <c r="C94" i="3"/>
  <c r="C86" i="11" s="1"/>
  <c r="C95" i="3"/>
  <c r="C87" i="11" s="1"/>
  <c r="C96" i="3"/>
  <c r="C88" i="11" s="1"/>
  <c r="C97" i="3"/>
  <c r="C89" i="11" s="1"/>
  <c r="C98" i="3"/>
  <c r="C90" i="11" s="1"/>
  <c r="C99" i="3"/>
  <c r="C91" i="11" s="1"/>
  <c r="C100" i="3"/>
  <c r="C92" i="11" s="1"/>
  <c r="C101" i="3"/>
  <c r="C93" i="11" s="1"/>
  <c r="C15" i="3"/>
  <c r="C7" i="11" s="1"/>
  <c r="E59" i="6" l="1"/>
  <c r="K67" i="3" s="1"/>
  <c r="E91" i="6"/>
  <c r="K99" i="3" s="1"/>
  <c r="Z100" i="3"/>
  <c r="Y100" i="3"/>
  <c r="Z84" i="3"/>
  <c r="Y84" i="3"/>
  <c r="Z68" i="3"/>
  <c r="Y68" i="3"/>
  <c r="Z52" i="3"/>
  <c r="Y52" i="3"/>
  <c r="Z89" i="3"/>
  <c r="Y89" i="3"/>
  <c r="Z73" i="3"/>
  <c r="Y73" i="3"/>
  <c r="Z57" i="3"/>
  <c r="Y57" i="3"/>
  <c r="Z98" i="3"/>
  <c r="Y98" i="3"/>
  <c r="Z90" i="3"/>
  <c r="Y90" i="3"/>
  <c r="Z82" i="3"/>
  <c r="Y82" i="3"/>
  <c r="Z74" i="3"/>
  <c r="Y74" i="3"/>
  <c r="Z66" i="3"/>
  <c r="Y66" i="3"/>
  <c r="Z58" i="3"/>
  <c r="Y58" i="3"/>
  <c r="Z50" i="3"/>
  <c r="Y50" i="3"/>
  <c r="Z88" i="3"/>
  <c r="Y88" i="3"/>
  <c r="Z72" i="3"/>
  <c r="Y72" i="3"/>
  <c r="Z56" i="3"/>
  <c r="Y56" i="3"/>
  <c r="Z101" i="3"/>
  <c r="Y101" i="3"/>
  <c r="Z85" i="3"/>
  <c r="Y85" i="3"/>
  <c r="Z69" i="3"/>
  <c r="Y69" i="3"/>
  <c r="Z53" i="3"/>
  <c r="Y53" i="3"/>
  <c r="Z95" i="3"/>
  <c r="Y95" i="3"/>
  <c r="Z87" i="3"/>
  <c r="Y87" i="3"/>
  <c r="Z79" i="3"/>
  <c r="Y79" i="3"/>
  <c r="Z71" i="3"/>
  <c r="Y71" i="3"/>
  <c r="Z63" i="3"/>
  <c r="Y63" i="3"/>
  <c r="Z55" i="3"/>
  <c r="Y55" i="3"/>
  <c r="Z92" i="3"/>
  <c r="Y92" i="3"/>
  <c r="Z76" i="3"/>
  <c r="Y76" i="3"/>
  <c r="Z60" i="3"/>
  <c r="Y60" i="3"/>
  <c r="Z97" i="3"/>
  <c r="Y97" i="3"/>
  <c r="Z81" i="3"/>
  <c r="Y81" i="3"/>
  <c r="Z65" i="3"/>
  <c r="Y65" i="3"/>
  <c r="Z49" i="3"/>
  <c r="Y49" i="3"/>
  <c r="Z94" i="3"/>
  <c r="Y94" i="3"/>
  <c r="Z86" i="3"/>
  <c r="Y86" i="3"/>
  <c r="Z78" i="3"/>
  <c r="Y78" i="3"/>
  <c r="Z70" i="3"/>
  <c r="Y70" i="3"/>
  <c r="Z62" i="3"/>
  <c r="Y62" i="3"/>
  <c r="Z54" i="3"/>
  <c r="Y54" i="3"/>
  <c r="Z96" i="3"/>
  <c r="Y96" i="3"/>
  <c r="Z80" i="3"/>
  <c r="Y80" i="3"/>
  <c r="Z64" i="3"/>
  <c r="Y64" i="3"/>
  <c r="Z93" i="3"/>
  <c r="Y93" i="3"/>
  <c r="Z77" i="3"/>
  <c r="Y77" i="3"/>
  <c r="Z61" i="3"/>
  <c r="Y61" i="3"/>
  <c r="Z99" i="3"/>
  <c r="Y99" i="3"/>
  <c r="Z91" i="3"/>
  <c r="Y91" i="3"/>
  <c r="Z83" i="3"/>
  <c r="Y83" i="3"/>
  <c r="Z75" i="3"/>
  <c r="Y75" i="3"/>
  <c r="Z67" i="3"/>
  <c r="Y67" i="3"/>
  <c r="Z59" i="3"/>
  <c r="Y59" i="3"/>
  <c r="Z51" i="3"/>
  <c r="Y51" i="3"/>
  <c r="H50" i="3"/>
  <c r="H58" i="3"/>
  <c r="H66" i="3"/>
  <c r="H82" i="3"/>
  <c r="H90" i="3"/>
  <c r="H98" i="3"/>
  <c r="E55" i="5"/>
  <c r="I63" i="3" s="1"/>
  <c r="E71" i="5"/>
  <c r="I79" i="3" s="1"/>
  <c r="E87" i="5"/>
  <c r="I95" i="3" s="1"/>
  <c r="E75" i="5"/>
  <c r="I83" i="3" s="1"/>
  <c r="E59" i="5"/>
  <c r="I67" i="3" s="1"/>
  <c r="E43" i="5"/>
  <c r="I51" i="3" s="1"/>
  <c r="E79" i="5"/>
  <c r="I87" i="3" s="1"/>
  <c r="E63" i="5"/>
  <c r="I71" i="3" s="1"/>
  <c r="E47" i="5"/>
  <c r="I55" i="3" s="1"/>
  <c r="E83" i="5"/>
  <c r="I91" i="3" s="1"/>
  <c r="E67" i="5"/>
  <c r="I75" i="3" s="1"/>
  <c r="E51" i="5"/>
  <c r="I59" i="3" s="1"/>
  <c r="AL16" i="2"/>
  <c r="K8" i="9" s="1"/>
  <c r="AL17" i="2"/>
  <c r="K9" i="9" s="1"/>
  <c r="AL18" i="2"/>
  <c r="K10" i="9" s="1"/>
  <c r="AL19" i="2"/>
  <c r="K11" i="9" s="1"/>
  <c r="AL20" i="2"/>
  <c r="K12" i="9" s="1"/>
  <c r="AL21" i="2"/>
  <c r="K13" i="9" s="1"/>
  <c r="AL22" i="2"/>
  <c r="K14" i="9" s="1"/>
  <c r="AL23" i="2"/>
  <c r="K15" i="9" s="1"/>
  <c r="AL24" i="2"/>
  <c r="K16" i="9" s="1"/>
  <c r="AL25" i="2"/>
  <c r="K17" i="9" s="1"/>
  <c r="AL26" i="2"/>
  <c r="K18" i="9" s="1"/>
  <c r="AL27" i="2"/>
  <c r="K19" i="9" s="1"/>
  <c r="AL28" i="2"/>
  <c r="K20" i="9" s="1"/>
  <c r="AL29" i="2"/>
  <c r="K21" i="9" s="1"/>
  <c r="AL30" i="2"/>
  <c r="K22" i="9" s="1"/>
  <c r="AL31" i="2"/>
  <c r="K23" i="9" s="1"/>
  <c r="AL32" i="2"/>
  <c r="K24" i="9" s="1"/>
  <c r="AL33" i="2"/>
  <c r="K25" i="9" s="1"/>
  <c r="AL34" i="2"/>
  <c r="K26" i="9" s="1"/>
  <c r="AL35" i="2"/>
  <c r="K27" i="9" s="1"/>
  <c r="AL36" i="2"/>
  <c r="K28" i="9" s="1"/>
  <c r="AL37" i="2"/>
  <c r="K29" i="9" s="1"/>
  <c r="AL38" i="2"/>
  <c r="K30" i="9" s="1"/>
  <c r="AL39" i="2"/>
  <c r="K31" i="9" s="1"/>
  <c r="AL40" i="2"/>
  <c r="K32" i="9" s="1"/>
  <c r="AL41" i="2"/>
  <c r="K33" i="9" s="1"/>
  <c r="AL42" i="2"/>
  <c r="K34" i="9" s="1"/>
  <c r="AL43" i="2"/>
  <c r="K35" i="9" s="1"/>
  <c r="AL44" i="2"/>
  <c r="K36" i="9" s="1"/>
  <c r="AL45" i="2"/>
  <c r="K37" i="9" s="1"/>
  <c r="AL46" i="2"/>
  <c r="K38" i="9" s="1"/>
  <c r="AL47" i="2"/>
  <c r="K39" i="9" s="1"/>
  <c r="AL48" i="2"/>
  <c r="K40" i="9" s="1"/>
  <c r="AL49" i="2"/>
  <c r="K41" i="9" s="1"/>
  <c r="AL50" i="2"/>
  <c r="K42" i="9" s="1"/>
  <c r="AL51" i="2"/>
  <c r="K43" i="9" s="1"/>
  <c r="AL52" i="2"/>
  <c r="K44" i="9" s="1"/>
  <c r="AL53" i="2"/>
  <c r="K45" i="9" s="1"/>
  <c r="AL54" i="2"/>
  <c r="K46" i="9" s="1"/>
  <c r="AL55" i="2"/>
  <c r="K47" i="9" s="1"/>
  <c r="AL56" i="2"/>
  <c r="K48" i="9" s="1"/>
  <c r="AL57" i="2"/>
  <c r="K49" i="9" s="1"/>
  <c r="AL58" i="2"/>
  <c r="K50" i="9" s="1"/>
  <c r="AL59" i="2"/>
  <c r="K51" i="9" s="1"/>
  <c r="AL60" i="2"/>
  <c r="K52" i="9" s="1"/>
  <c r="AL61" i="2"/>
  <c r="K53" i="9" s="1"/>
  <c r="AL62" i="2"/>
  <c r="K54" i="9" s="1"/>
  <c r="AL63" i="2"/>
  <c r="K55" i="9" s="1"/>
  <c r="AL64" i="2"/>
  <c r="K56" i="9" s="1"/>
  <c r="AL65" i="2"/>
  <c r="K57" i="9" s="1"/>
  <c r="AL66" i="2"/>
  <c r="K58" i="9" s="1"/>
  <c r="AL67" i="2"/>
  <c r="K59" i="9" s="1"/>
  <c r="AL68" i="2"/>
  <c r="K60" i="9" s="1"/>
  <c r="AL69" i="2"/>
  <c r="K61" i="9" s="1"/>
  <c r="AL70" i="2"/>
  <c r="K62" i="9" s="1"/>
  <c r="AL71" i="2"/>
  <c r="K63" i="9" s="1"/>
  <c r="AL72" i="2"/>
  <c r="K64" i="9" s="1"/>
  <c r="AL73" i="2"/>
  <c r="K65" i="9" s="1"/>
  <c r="AL74" i="2"/>
  <c r="K66" i="9" s="1"/>
  <c r="AL75" i="2"/>
  <c r="K67" i="9" s="1"/>
  <c r="AL76" i="2"/>
  <c r="K68" i="9" s="1"/>
  <c r="AL77" i="2"/>
  <c r="K69" i="9" s="1"/>
  <c r="AL78" i="2"/>
  <c r="K70" i="9" s="1"/>
  <c r="AL79" i="2"/>
  <c r="K71" i="9" s="1"/>
  <c r="AL80" i="2"/>
  <c r="K72" i="9" s="1"/>
  <c r="AL81" i="2"/>
  <c r="K73" i="9" s="1"/>
  <c r="AL82" i="2"/>
  <c r="K74" i="9" s="1"/>
  <c r="AL83" i="2"/>
  <c r="K75" i="9" s="1"/>
  <c r="AL84" i="2"/>
  <c r="K76" i="9" s="1"/>
  <c r="AL85" i="2"/>
  <c r="K77" i="9" s="1"/>
  <c r="AL86" i="2"/>
  <c r="K78" i="9" s="1"/>
  <c r="AL87" i="2"/>
  <c r="K79" i="9" s="1"/>
  <c r="AL88" i="2"/>
  <c r="K80" i="9" s="1"/>
  <c r="AL89" i="2"/>
  <c r="K81" i="9" s="1"/>
  <c r="AL90" i="2"/>
  <c r="K82" i="9" s="1"/>
  <c r="AL91" i="2"/>
  <c r="K83" i="9" s="1"/>
  <c r="AL92" i="2"/>
  <c r="K84" i="9" s="1"/>
  <c r="AL93" i="2"/>
  <c r="K85" i="9" s="1"/>
  <c r="AL94" i="2"/>
  <c r="K86" i="9" s="1"/>
  <c r="AL95" i="2"/>
  <c r="K87" i="9" s="1"/>
  <c r="AL96" i="2"/>
  <c r="K88" i="9" s="1"/>
  <c r="AL97" i="2"/>
  <c r="K89" i="9" s="1"/>
  <c r="AL98" i="2"/>
  <c r="K90" i="9" s="1"/>
  <c r="AL99" i="2"/>
  <c r="K91" i="9" s="1"/>
  <c r="AL100" i="2"/>
  <c r="K92" i="9" s="1"/>
  <c r="AL101" i="2"/>
  <c r="K93" i="9" s="1"/>
  <c r="V16" i="2"/>
  <c r="W16" i="2"/>
  <c r="X16" i="2"/>
  <c r="Y16" i="2"/>
  <c r="Z16" i="2"/>
  <c r="AA16" i="2"/>
  <c r="AB16" i="2"/>
  <c r="AC16" i="2"/>
  <c r="AD16" i="2"/>
  <c r="AE16" i="2"/>
  <c r="I8" i="9" s="1"/>
  <c r="V17" i="2"/>
  <c r="W17" i="2"/>
  <c r="X17" i="2"/>
  <c r="Y17" i="2"/>
  <c r="Z17" i="2"/>
  <c r="AA17" i="2"/>
  <c r="AB17" i="2"/>
  <c r="AC17" i="2"/>
  <c r="AD17" i="2"/>
  <c r="AE17" i="2"/>
  <c r="I9" i="9" s="1"/>
  <c r="V18" i="2"/>
  <c r="W18" i="2"/>
  <c r="X18" i="2"/>
  <c r="Y18" i="2"/>
  <c r="Z18" i="2"/>
  <c r="AA18" i="2"/>
  <c r="AB18" i="2"/>
  <c r="AC18" i="2"/>
  <c r="AD18" i="2"/>
  <c r="AE18" i="2"/>
  <c r="V19" i="2"/>
  <c r="W19" i="2"/>
  <c r="X19" i="2"/>
  <c r="Y19" i="2"/>
  <c r="Z19" i="2"/>
  <c r="AA19" i="2"/>
  <c r="AB19" i="2"/>
  <c r="AC19" i="2"/>
  <c r="AD19" i="2"/>
  <c r="AE19" i="2"/>
  <c r="V20" i="2"/>
  <c r="W20" i="2"/>
  <c r="X20" i="2"/>
  <c r="Y20" i="2"/>
  <c r="Z20" i="2"/>
  <c r="AA20" i="2"/>
  <c r="AB20" i="2"/>
  <c r="AC20" i="2"/>
  <c r="AD20" i="2"/>
  <c r="AE20" i="2"/>
  <c r="V21" i="2"/>
  <c r="W21" i="2"/>
  <c r="X21" i="2"/>
  <c r="Y21" i="2"/>
  <c r="Z21" i="2"/>
  <c r="AA21" i="2"/>
  <c r="AB21" i="2"/>
  <c r="AC21" i="2"/>
  <c r="AD21" i="2"/>
  <c r="AE21" i="2"/>
  <c r="V22" i="2"/>
  <c r="W22" i="2"/>
  <c r="X22" i="2"/>
  <c r="Y22" i="2"/>
  <c r="Z22" i="2"/>
  <c r="AA22" i="2"/>
  <c r="AB22" i="2"/>
  <c r="AC22" i="2"/>
  <c r="AD22" i="2"/>
  <c r="AE22" i="2"/>
  <c r="V23" i="2"/>
  <c r="W23" i="2"/>
  <c r="X23" i="2"/>
  <c r="Y23" i="2"/>
  <c r="Z23" i="2"/>
  <c r="AA23" i="2"/>
  <c r="AB23" i="2"/>
  <c r="AC23" i="2"/>
  <c r="AD23" i="2"/>
  <c r="AE23" i="2"/>
  <c r="V24" i="2"/>
  <c r="W24" i="2"/>
  <c r="X24" i="2"/>
  <c r="Y24" i="2"/>
  <c r="Z24" i="2"/>
  <c r="AA24" i="2"/>
  <c r="AB24" i="2"/>
  <c r="AC24" i="2"/>
  <c r="AD24" i="2"/>
  <c r="AE24" i="2"/>
  <c r="V25" i="2"/>
  <c r="W25" i="2"/>
  <c r="X25" i="2"/>
  <c r="Y25" i="2"/>
  <c r="Z25" i="2"/>
  <c r="AA25" i="2"/>
  <c r="AB25" i="2"/>
  <c r="AC25" i="2"/>
  <c r="AD25" i="2"/>
  <c r="AE25" i="2"/>
  <c r="V26" i="2"/>
  <c r="W26" i="2"/>
  <c r="X26" i="2"/>
  <c r="Y26" i="2"/>
  <c r="Z26" i="2"/>
  <c r="AA26" i="2"/>
  <c r="AB26" i="2"/>
  <c r="AC26" i="2"/>
  <c r="AD26" i="2"/>
  <c r="AE26" i="2"/>
  <c r="V27" i="2"/>
  <c r="W27" i="2"/>
  <c r="X27" i="2"/>
  <c r="Y27" i="2"/>
  <c r="AA27" i="2"/>
  <c r="AB27" i="2"/>
  <c r="AC27" i="2"/>
  <c r="AD27" i="2"/>
  <c r="AE27" i="2"/>
  <c r="V28" i="2"/>
  <c r="W28" i="2"/>
  <c r="X28" i="2"/>
  <c r="Y28" i="2"/>
  <c r="Z28" i="2"/>
  <c r="AA28" i="2"/>
  <c r="AB28" i="2"/>
  <c r="AC28" i="2"/>
  <c r="AD28" i="2"/>
  <c r="AE28" i="2"/>
  <c r="V29" i="2"/>
  <c r="W29" i="2"/>
  <c r="X29" i="2"/>
  <c r="Y29" i="2"/>
  <c r="Z29" i="2"/>
  <c r="AA29" i="2"/>
  <c r="AB29" i="2"/>
  <c r="AC29" i="2"/>
  <c r="AD29" i="2"/>
  <c r="AE29" i="2"/>
  <c r="V30" i="2"/>
  <c r="W30" i="2"/>
  <c r="X30" i="2"/>
  <c r="Y30" i="2"/>
  <c r="Z30" i="2"/>
  <c r="AA30" i="2"/>
  <c r="AB30" i="2"/>
  <c r="AC30" i="2"/>
  <c r="AD30" i="2"/>
  <c r="AE30" i="2"/>
  <c r="V31" i="2"/>
  <c r="W31" i="2"/>
  <c r="X31" i="2"/>
  <c r="Y31" i="2"/>
  <c r="Z31" i="2"/>
  <c r="AA31" i="2"/>
  <c r="AB31" i="2"/>
  <c r="AC31" i="2"/>
  <c r="AD31" i="2"/>
  <c r="AE31" i="2"/>
  <c r="V32" i="2"/>
  <c r="W32" i="2"/>
  <c r="X32" i="2"/>
  <c r="Y32" i="2"/>
  <c r="Z32" i="2"/>
  <c r="AA32" i="2"/>
  <c r="AB32" i="2"/>
  <c r="AC32" i="2"/>
  <c r="AD32" i="2"/>
  <c r="AE32" i="2"/>
  <c r="V33" i="2"/>
  <c r="W33" i="2"/>
  <c r="X33" i="2"/>
  <c r="Y33" i="2"/>
  <c r="Z33" i="2"/>
  <c r="AA33" i="2"/>
  <c r="AB33" i="2"/>
  <c r="AC33" i="2"/>
  <c r="AD33" i="2"/>
  <c r="AE33" i="2"/>
  <c r="V34" i="2"/>
  <c r="W34" i="2"/>
  <c r="X34" i="2"/>
  <c r="Y34" i="2"/>
  <c r="Z34" i="2"/>
  <c r="AA34" i="2"/>
  <c r="AB34" i="2"/>
  <c r="AC34" i="2"/>
  <c r="AD34" i="2"/>
  <c r="AE34" i="2"/>
  <c r="V35" i="2"/>
  <c r="W35" i="2"/>
  <c r="X35" i="2"/>
  <c r="Y35" i="2"/>
  <c r="Z35" i="2"/>
  <c r="AA35" i="2"/>
  <c r="AB35" i="2"/>
  <c r="AC35" i="2"/>
  <c r="AD35" i="2"/>
  <c r="AE35" i="2"/>
  <c r="V36" i="2"/>
  <c r="W36" i="2"/>
  <c r="X36" i="2"/>
  <c r="Y36" i="2"/>
  <c r="Z36" i="2"/>
  <c r="AA36" i="2"/>
  <c r="AB36" i="2"/>
  <c r="AC36" i="2"/>
  <c r="AD36" i="2"/>
  <c r="AE36" i="2"/>
  <c r="V37" i="2"/>
  <c r="W37" i="2"/>
  <c r="X37" i="2"/>
  <c r="Y37" i="2"/>
  <c r="Z37" i="2"/>
  <c r="AA37" i="2"/>
  <c r="AB37" i="2"/>
  <c r="AC37" i="2"/>
  <c r="AD37" i="2"/>
  <c r="AE37" i="2"/>
  <c r="V38" i="2"/>
  <c r="W38" i="2"/>
  <c r="X38" i="2"/>
  <c r="Y38" i="2"/>
  <c r="Z38" i="2"/>
  <c r="AA38" i="2"/>
  <c r="AB38" i="2"/>
  <c r="AC38" i="2"/>
  <c r="AD38" i="2"/>
  <c r="AE38" i="2"/>
  <c r="V39" i="2"/>
  <c r="W39" i="2"/>
  <c r="X39" i="2"/>
  <c r="Y39" i="2"/>
  <c r="Z39" i="2"/>
  <c r="AA39" i="2"/>
  <c r="AB39" i="2"/>
  <c r="AC39" i="2"/>
  <c r="AD39" i="2"/>
  <c r="AE39" i="2"/>
  <c r="V40" i="2"/>
  <c r="W40" i="2"/>
  <c r="X40" i="2"/>
  <c r="Y40" i="2"/>
  <c r="Z40" i="2"/>
  <c r="AA40" i="2"/>
  <c r="AB40" i="2"/>
  <c r="AC40" i="2"/>
  <c r="AD40" i="2"/>
  <c r="AE40" i="2"/>
  <c r="V41" i="2"/>
  <c r="W41" i="2"/>
  <c r="X41" i="2"/>
  <c r="Y41" i="2"/>
  <c r="Z41" i="2"/>
  <c r="AA41" i="2"/>
  <c r="AB41" i="2"/>
  <c r="AC41" i="2"/>
  <c r="AD41" i="2"/>
  <c r="AE41" i="2"/>
  <c r="V42" i="2"/>
  <c r="W42" i="2"/>
  <c r="X42" i="2"/>
  <c r="Y42" i="2"/>
  <c r="Z42" i="2"/>
  <c r="AA42" i="2"/>
  <c r="AB42" i="2"/>
  <c r="AC42" i="2"/>
  <c r="AD42" i="2"/>
  <c r="AE42" i="2"/>
  <c r="V43" i="2"/>
  <c r="W43" i="2"/>
  <c r="X43" i="2"/>
  <c r="Y43" i="2"/>
  <c r="Z43" i="2"/>
  <c r="AA43" i="2"/>
  <c r="AB43" i="2"/>
  <c r="AC43" i="2"/>
  <c r="AD43" i="2"/>
  <c r="AE43" i="2"/>
  <c r="V44" i="2"/>
  <c r="W44" i="2"/>
  <c r="X44" i="2"/>
  <c r="Y44" i="2"/>
  <c r="Z44" i="2"/>
  <c r="AA44" i="2"/>
  <c r="AB44" i="2"/>
  <c r="AC44" i="2"/>
  <c r="AD44" i="2"/>
  <c r="AE44" i="2"/>
  <c r="V45" i="2"/>
  <c r="W45" i="2"/>
  <c r="X45" i="2"/>
  <c r="Y45" i="2"/>
  <c r="Z45" i="2"/>
  <c r="AA45" i="2"/>
  <c r="AB45" i="2"/>
  <c r="AC45" i="2"/>
  <c r="AD45" i="2"/>
  <c r="AE45" i="2"/>
  <c r="V46" i="2"/>
  <c r="W46" i="2"/>
  <c r="X46" i="2"/>
  <c r="Y46" i="2"/>
  <c r="Z46" i="2"/>
  <c r="AA46" i="2"/>
  <c r="AB46" i="2"/>
  <c r="AC46" i="2"/>
  <c r="AD46" i="2"/>
  <c r="AE46" i="2"/>
  <c r="V47" i="2"/>
  <c r="W47" i="2"/>
  <c r="X47" i="2"/>
  <c r="Y47" i="2"/>
  <c r="Z47" i="2"/>
  <c r="AA47" i="2"/>
  <c r="AB47" i="2"/>
  <c r="AC47" i="2"/>
  <c r="AD47" i="2"/>
  <c r="AE47" i="2"/>
  <c r="V48" i="2"/>
  <c r="W48" i="2"/>
  <c r="X48" i="2"/>
  <c r="Y48" i="2"/>
  <c r="Z48" i="2"/>
  <c r="AA48" i="2"/>
  <c r="AB48" i="2"/>
  <c r="AC48" i="2"/>
  <c r="AD48" i="2"/>
  <c r="AE48" i="2"/>
  <c r="V49" i="2"/>
  <c r="W49" i="2"/>
  <c r="AM49" i="2" s="1"/>
  <c r="X49" i="2"/>
  <c r="Y49" i="2"/>
  <c r="Z49" i="2"/>
  <c r="AN49" i="2" s="1"/>
  <c r="AA49" i="2"/>
  <c r="AB49" i="2"/>
  <c r="AC49" i="2"/>
  <c r="AD49" i="2"/>
  <c r="AE49" i="2"/>
  <c r="V50" i="2"/>
  <c r="W50" i="2"/>
  <c r="AM50" i="2" s="1"/>
  <c r="X50" i="2"/>
  <c r="Y50" i="2"/>
  <c r="Z50" i="2"/>
  <c r="AN50" i="2" s="1"/>
  <c r="AA50" i="2"/>
  <c r="AB50" i="2"/>
  <c r="AC50" i="2"/>
  <c r="AD50" i="2"/>
  <c r="AE50" i="2"/>
  <c r="V51" i="2"/>
  <c r="W51" i="2"/>
  <c r="AM51" i="2" s="1"/>
  <c r="X51" i="2"/>
  <c r="Y51" i="2"/>
  <c r="Z51" i="2"/>
  <c r="AN51" i="2" s="1"/>
  <c r="AA51" i="2"/>
  <c r="AB51" i="2"/>
  <c r="AC51" i="2"/>
  <c r="AD51" i="2"/>
  <c r="AE51" i="2"/>
  <c r="V52" i="2"/>
  <c r="W52" i="2"/>
  <c r="AM52" i="2" s="1"/>
  <c r="X52" i="2"/>
  <c r="Y52" i="2"/>
  <c r="Z52" i="2"/>
  <c r="AN52" i="2" s="1"/>
  <c r="AA52" i="2"/>
  <c r="AB52" i="2"/>
  <c r="AC52" i="2"/>
  <c r="AD52" i="2"/>
  <c r="AE52" i="2"/>
  <c r="V53" i="2"/>
  <c r="W53" i="2"/>
  <c r="AM53" i="2" s="1"/>
  <c r="X53" i="2"/>
  <c r="Y53" i="2"/>
  <c r="Z53" i="2"/>
  <c r="AN53" i="2" s="1"/>
  <c r="AA53" i="2"/>
  <c r="AB53" i="2"/>
  <c r="AC53" i="2"/>
  <c r="AD53" i="2"/>
  <c r="AE53" i="2"/>
  <c r="V54" i="2"/>
  <c r="W54" i="2"/>
  <c r="AM54" i="2" s="1"/>
  <c r="X54" i="2"/>
  <c r="Y54" i="2"/>
  <c r="Z54" i="2"/>
  <c r="AN54" i="2" s="1"/>
  <c r="AA54" i="2"/>
  <c r="AB54" i="2"/>
  <c r="AC54" i="2"/>
  <c r="AD54" i="2"/>
  <c r="AE54" i="2"/>
  <c r="V55" i="2"/>
  <c r="W55" i="2"/>
  <c r="AM55" i="2" s="1"/>
  <c r="X55" i="2"/>
  <c r="Y55" i="2"/>
  <c r="Z55" i="2"/>
  <c r="AN55" i="2" s="1"/>
  <c r="AA55" i="2"/>
  <c r="AB55" i="2"/>
  <c r="AC55" i="2"/>
  <c r="AD55" i="2"/>
  <c r="AE55" i="2"/>
  <c r="V56" i="2"/>
  <c r="W56" i="2"/>
  <c r="AM56" i="2" s="1"/>
  <c r="X56" i="2"/>
  <c r="Y56" i="2"/>
  <c r="Z56" i="2"/>
  <c r="AN56" i="2" s="1"/>
  <c r="AA56" i="2"/>
  <c r="AB56" i="2"/>
  <c r="AC56" i="2"/>
  <c r="AD56" i="2"/>
  <c r="AE56" i="2"/>
  <c r="V57" i="2"/>
  <c r="W57" i="2"/>
  <c r="AM57" i="2" s="1"/>
  <c r="X57" i="2"/>
  <c r="Y57" i="2"/>
  <c r="Z57" i="2"/>
  <c r="AN57" i="2" s="1"/>
  <c r="AA57" i="2"/>
  <c r="AB57" i="2"/>
  <c r="AC57" i="2"/>
  <c r="AD57" i="2"/>
  <c r="AE57" i="2"/>
  <c r="V58" i="2"/>
  <c r="W58" i="2"/>
  <c r="AM58" i="2" s="1"/>
  <c r="X58" i="2"/>
  <c r="Y58" i="2"/>
  <c r="Z58" i="2"/>
  <c r="AN58" i="2" s="1"/>
  <c r="AA58" i="2"/>
  <c r="AB58" i="2"/>
  <c r="AC58" i="2"/>
  <c r="AD58" i="2"/>
  <c r="AE58" i="2"/>
  <c r="V59" i="2"/>
  <c r="W59" i="2"/>
  <c r="AM59" i="2" s="1"/>
  <c r="X59" i="2"/>
  <c r="Y59" i="2"/>
  <c r="Z59" i="2"/>
  <c r="AN59" i="2" s="1"/>
  <c r="AA59" i="2"/>
  <c r="AB59" i="2"/>
  <c r="AC59" i="2"/>
  <c r="AD59" i="2"/>
  <c r="AE59" i="2"/>
  <c r="V60" i="2"/>
  <c r="W60" i="2"/>
  <c r="AM60" i="2" s="1"/>
  <c r="X60" i="2"/>
  <c r="Y60" i="2"/>
  <c r="Z60" i="2"/>
  <c r="AN60" i="2" s="1"/>
  <c r="AA60" i="2"/>
  <c r="AB60" i="2"/>
  <c r="AC60" i="2"/>
  <c r="AD60" i="2"/>
  <c r="AE60" i="2"/>
  <c r="V61" i="2"/>
  <c r="W61" i="2"/>
  <c r="AM61" i="2" s="1"/>
  <c r="X61" i="2"/>
  <c r="Y61" i="2"/>
  <c r="Z61" i="2"/>
  <c r="AN61" i="2" s="1"/>
  <c r="AA61" i="2"/>
  <c r="AB61" i="2"/>
  <c r="AC61" i="2"/>
  <c r="AD61" i="2"/>
  <c r="AE61" i="2"/>
  <c r="V62" i="2"/>
  <c r="W62" i="2"/>
  <c r="AM62" i="2" s="1"/>
  <c r="X62" i="2"/>
  <c r="Y62" i="2"/>
  <c r="Z62" i="2"/>
  <c r="AN62" i="2" s="1"/>
  <c r="AA62" i="2"/>
  <c r="AB62" i="2"/>
  <c r="AC62" i="2"/>
  <c r="AD62" i="2"/>
  <c r="AE62" i="2"/>
  <c r="V63" i="2"/>
  <c r="W63" i="2"/>
  <c r="AM63" i="2" s="1"/>
  <c r="X63" i="2"/>
  <c r="Y63" i="2"/>
  <c r="Z63" i="2"/>
  <c r="AN63" i="2" s="1"/>
  <c r="AA63" i="2"/>
  <c r="AB63" i="2"/>
  <c r="AC63" i="2"/>
  <c r="AD63" i="2"/>
  <c r="AE63" i="2"/>
  <c r="V64" i="2"/>
  <c r="W64" i="2"/>
  <c r="AM64" i="2" s="1"/>
  <c r="X64" i="2"/>
  <c r="Y64" i="2"/>
  <c r="Z64" i="2"/>
  <c r="AN64" i="2" s="1"/>
  <c r="AA64" i="2"/>
  <c r="AB64" i="2"/>
  <c r="AC64" i="2"/>
  <c r="AD64" i="2"/>
  <c r="AE64" i="2"/>
  <c r="V65" i="2"/>
  <c r="W65" i="2"/>
  <c r="AM65" i="2" s="1"/>
  <c r="X65" i="2"/>
  <c r="Y65" i="2"/>
  <c r="Z65" i="2"/>
  <c r="AN65" i="2" s="1"/>
  <c r="AA65" i="2"/>
  <c r="AB65" i="2"/>
  <c r="AC65" i="2"/>
  <c r="AD65" i="2"/>
  <c r="AE65" i="2"/>
  <c r="V66" i="2"/>
  <c r="W66" i="2"/>
  <c r="AM66" i="2" s="1"/>
  <c r="X66" i="2"/>
  <c r="Y66" i="2"/>
  <c r="Z66" i="2"/>
  <c r="AN66" i="2" s="1"/>
  <c r="AA66" i="2"/>
  <c r="AB66" i="2"/>
  <c r="AC66" i="2"/>
  <c r="AD66" i="2"/>
  <c r="AE66" i="2"/>
  <c r="V67" i="2"/>
  <c r="W67" i="2"/>
  <c r="AM67" i="2" s="1"/>
  <c r="X67" i="2"/>
  <c r="Y67" i="2"/>
  <c r="Z67" i="2"/>
  <c r="AN67" i="2" s="1"/>
  <c r="AA67" i="2"/>
  <c r="AB67" i="2"/>
  <c r="AC67" i="2"/>
  <c r="AD67" i="2"/>
  <c r="AE67" i="2"/>
  <c r="V68" i="2"/>
  <c r="W68" i="2"/>
  <c r="AM68" i="2" s="1"/>
  <c r="X68" i="2"/>
  <c r="Y68" i="2"/>
  <c r="Z68" i="2"/>
  <c r="AN68" i="2" s="1"/>
  <c r="AA68" i="2"/>
  <c r="AB68" i="2"/>
  <c r="AC68" i="2"/>
  <c r="AD68" i="2"/>
  <c r="AE68" i="2"/>
  <c r="V69" i="2"/>
  <c r="W69" i="2"/>
  <c r="AM69" i="2" s="1"/>
  <c r="X69" i="2"/>
  <c r="Y69" i="2"/>
  <c r="Z69" i="2"/>
  <c r="AN69" i="2" s="1"/>
  <c r="AA69" i="2"/>
  <c r="AB69" i="2"/>
  <c r="AC69" i="2"/>
  <c r="AD69" i="2"/>
  <c r="AE69" i="2"/>
  <c r="V70" i="2"/>
  <c r="W70" i="2"/>
  <c r="AM70" i="2" s="1"/>
  <c r="X70" i="2"/>
  <c r="Y70" i="2"/>
  <c r="Z70" i="2"/>
  <c r="AN70" i="2" s="1"/>
  <c r="AA70" i="2"/>
  <c r="AB70" i="2"/>
  <c r="AC70" i="2"/>
  <c r="AD70" i="2"/>
  <c r="AE70" i="2"/>
  <c r="V71" i="2"/>
  <c r="W71" i="2"/>
  <c r="AM71" i="2" s="1"/>
  <c r="X71" i="2"/>
  <c r="Y71" i="2"/>
  <c r="Z71" i="2"/>
  <c r="AN71" i="2" s="1"/>
  <c r="AA71" i="2"/>
  <c r="AB71" i="2"/>
  <c r="AC71" i="2"/>
  <c r="AD71" i="2"/>
  <c r="AE71" i="2"/>
  <c r="V72" i="2"/>
  <c r="W72" i="2"/>
  <c r="AM72" i="2" s="1"/>
  <c r="X72" i="2"/>
  <c r="Y72" i="2"/>
  <c r="Z72" i="2"/>
  <c r="AN72" i="2" s="1"/>
  <c r="AA72" i="2"/>
  <c r="AB72" i="2"/>
  <c r="AC72" i="2"/>
  <c r="AD72" i="2"/>
  <c r="AE72" i="2"/>
  <c r="V73" i="2"/>
  <c r="W73" i="2"/>
  <c r="AM73" i="2" s="1"/>
  <c r="X73" i="2"/>
  <c r="Y73" i="2"/>
  <c r="Z73" i="2"/>
  <c r="AN73" i="2" s="1"/>
  <c r="AA73" i="2"/>
  <c r="AB73" i="2"/>
  <c r="AC73" i="2"/>
  <c r="AD73" i="2"/>
  <c r="AE73" i="2"/>
  <c r="V74" i="2"/>
  <c r="W74" i="2"/>
  <c r="AM74" i="2" s="1"/>
  <c r="X74" i="2"/>
  <c r="Y74" i="2"/>
  <c r="Z74" i="2"/>
  <c r="AN74" i="2" s="1"/>
  <c r="AA74" i="2"/>
  <c r="AB74" i="2"/>
  <c r="AC74" i="2"/>
  <c r="AD74" i="2"/>
  <c r="AE74" i="2"/>
  <c r="V75" i="2"/>
  <c r="W75" i="2"/>
  <c r="AM75" i="2" s="1"/>
  <c r="X75" i="2"/>
  <c r="Y75" i="2"/>
  <c r="Z75" i="2"/>
  <c r="AN75" i="2" s="1"/>
  <c r="AA75" i="2"/>
  <c r="AB75" i="2"/>
  <c r="AC75" i="2"/>
  <c r="AD75" i="2"/>
  <c r="AE75" i="2"/>
  <c r="V76" i="2"/>
  <c r="W76" i="2"/>
  <c r="AM76" i="2" s="1"/>
  <c r="X76" i="2"/>
  <c r="Y76" i="2"/>
  <c r="Z76" i="2"/>
  <c r="AN76" i="2" s="1"/>
  <c r="AA76" i="2"/>
  <c r="AB76" i="2"/>
  <c r="AC76" i="2"/>
  <c r="AD76" i="2"/>
  <c r="AE76" i="2"/>
  <c r="V77" i="2"/>
  <c r="W77" i="2"/>
  <c r="AM77" i="2" s="1"/>
  <c r="X77" i="2"/>
  <c r="Y77" i="2"/>
  <c r="Z77" i="2"/>
  <c r="AN77" i="2" s="1"/>
  <c r="AA77" i="2"/>
  <c r="AB77" i="2"/>
  <c r="AC77" i="2"/>
  <c r="AD77" i="2"/>
  <c r="AE77" i="2"/>
  <c r="V78" i="2"/>
  <c r="W78" i="2"/>
  <c r="AM78" i="2" s="1"/>
  <c r="X78" i="2"/>
  <c r="Y78" i="2"/>
  <c r="Z78" i="2"/>
  <c r="AN78" i="2" s="1"/>
  <c r="AA78" i="2"/>
  <c r="AB78" i="2"/>
  <c r="AC78" i="2"/>
  <c r="AD78" i="2"/>
  <c r="AE78" i="2"/>
  <c r="V79" i="2"/>
  <c r="W79" i="2"/>
  <c r="AM79" i="2" s="1"/>
  <c r="X79" i="2"/>
  <c r="Y79" i="2"/>
  <c r="Z79" i="2"/>
  <c r="AN79" i="2" s="1"/>
  <c r="AA79" i="2"/>
  <c r="AB79" i="2"/>
  <c r="AC79" i="2"/>
  <c r="AD79" i="2"/>
  <c r="AE79" i="2"/>
  <c r="V80" i="2"/>
  <c r="W80" i="2"/>
  <c r="AM80" i="2" s="1"/>
  <c r="X80" i="2"/>
  <c r="Y80" i="2"/>
  <c r="Z80" i="2"/>
  <c r="AN80" i="2" s="1"/>
  <c r="AA80" i="2"/>
  <c r="AB80" i="2"/>
  <c r="AC80" i="2"/>
  <c r="AD80" i="2"/>
  <c r="AE80" i="2"/>
  <c r="V81" i="2"/>
  <c r="W81" i="2"/>
  <c r="AM81" i="2" s="1"/>
  <c r="X81" i="2"/>
  <c r="Y81" i="2"/>
  <c r="Z81" i="2"/>
  <c r="AN81" i="2" s="1"/>
  <c r="AA81" i="2"/>
  <c r="AB81" i="2"/>
  <c r="AC81" i="2"/>
  <c r="AD81" i="2"/>
  <c r="AE81" i="2"/>
  <c r="V82" i="2"/>
  <c r="W82" i="2"/>
  <c r="AM82" i="2" s="1"/>
  <c r="X82" i="2"/>
  <c r="Y82" i="2"/>
  <c r="Z82" i="2"/>
  <c r="AN82" i="2" s="1"/>
  <c r="AA82" i="2"/>
  <c r="AB82" i="2"/>
  <c r="AC82" i="2"/>
  <c r="AD82" i="2"/>
  <c r="AE82" i="2"/>
  <c r="V83" i="2"/>
  <c r="W83" i="2"/>
  <c r="AM83" i="2" s="1"/>
  <c r="X83" i="2"/>
  <c r="Y83" i="2"/>
  <c r="Z83" i="2"/>
  <c r="AN83" i="2" s="1"/>
  <c r="AA83" i="2"/>
  <c r="AB83" i="2"/>
  <c r="AC83" i="2"/>
  <c r="AD83" i="2"/>
  <c r="AE83" i="2"/>
  <c r="V84" i="2"/>
  <c r="W84" i="2"/>
  <c r="AM84" i="2" s="1"/>
  <c r="X84" i="2"/>
  <c r="Y84" i="2"/>
  <c r="Z84" i="2"/>
  <c r="AN84" i="2" s="1"/>
  <c r="AA84" i="2"/>
  <c r="AB84" i="2"/>
  <c r="AC84" i="2"/>
  <c r="AD84" i="2"/>
  <c r="AE84" i="2"/>
  <c r="V85" i="2"/>
  <c r="W85" i="2"/>
  <c r="AM85" i="2" s="1"/>
  <c r="X85" i="2"/>
  <c r="Y85" i="2"/>
  <c r="Z85" i="2"/>
  <c r="AN85" i="2" s="1"/>
  <c r="AA85" i="2"/>
  <c r="AB85" i="2"/>
  <c r="AC85" i="2"/>
  <c r="AD85" i="2"/>
  <c r="AE85" i="2"/>
  <c r="V86" i="2"/>
  <c r="W86" i="2"/>
  <c r="AM86" i="2" s="1"/>
  <c r="X86" i="2"/>
  <c r="Y86" i="2"/>
  <c r="Z86" i="2"/>
  <c r="AN86" i="2" s="1"/>
  <c r="AA86" i="2"/>
  <c r="AB86" i="2"/>
  <c r="AC86" i="2"/>
  <c r="AD86" i="2"/>
  <c r="AE86" i="2"/>
  <c r="V87" i="2"/>
  <c r="W87" i="2"/>
  <c r="AM87" i="2" s="1"/>
  <c r="X87" i="2"/>
  <c r="Y87" i="2"/>
  <c r="Z87" i="2"/>
  <c r="AN87" i="2" s="1"/>
  <c r="AA87" i="2"/>
  <c r="AB87" i="2"/>
  <c r="AC87" i="2"/>
  <c r="AD87" i="2"/>
  <c r="AE87" i="2"/>
  <c r="V88" i="2"/>
  <c r="W88" i="2"/>
  <c r="AM88" i="2" s="1"/>
  <c r="X88" i="2"/>
  <c r="Y88" i="2"/>
  <c r="Z88" i="2"/>
  <c r="AN88" i="2" s="1"/>
  <c r="AA88" i="2"/>
  <c r="AB88" i="2"/>
  <c r="AC88" i="2"/>
  <c r="AD88" i="2"/>
  <c r="AE88" i="2"/>
  <c r="V89" i="2"/>
  <c r="W89" i="2"/>
  <c r="AM89" i="2" s="1"/>
  <c r="X89" i="2"/>
  <c r="Y89" i="2"/>
  <c r="Z89" i="2"/>
  <c r="AN89" i="2" s="1"/>
  <c r="AA89" i="2"/>
  <c r="AB89" i="2"/>
  <c r="AC89" i="2"/>
  <c r="AD89" i="2"/>
  <c r="AE89" i="2"/>
  <c r="V90" i="2"/>
  <c r="G82" i="11" s="1"/>
  <c r="W90" i="2"/>
  <c r="AM90" i="2" s="1"/>
  <c r="X90" i="2"/>
  <c r="Y90" i="2"/>
  <c r="Z90" i="2"/>
  <c r="AN90" i="2" s="1"/>
  <c r="AA90" i="2"/>
  <c r="AB90" i="2"/>
  <c r="AC90" i="2"/>
  <c r="AD90" i="2"/>
  <c r="AE90" i="2"/>
  <c r="V91" i="2"/>
  <c r="W91" i="2"/>
  <c r="AM91" i="2" s="1"/>
  <c r="X91" i="2"/>
  <c r="Y91" i="2"/>
  <c r="Z91" i="2"/>
  <c r="AN91" i="2" s="1"/>
  <c r="AA91" i="2"/>
  <c r="AB91" i="2"/>
  <c r="AC91" i="2"/>
  <c r="AD91" i="2"/>
  <c r="AE91" i="2"/>
  <c r="V92" i="2"/>
  <c r="G84" i="11" s="1"/>
  <c r="W92" i="2"/>
  <c r="AM92" i="2" s="1"/>
  <c r="X92" i="2"/>
  <c r="Y92" i="2"/>
  <c r="Z92" i="2"/>
  <c r="AN92" i="2" s="1"/>
  <c r="AA92" i="2"/>
  <c r="AB92" i="2"/>
  <c r="AC92" i="2"/>
  <c r="AD92" i="2"/>
  <c r="AE92" i="2"/>
  <c r="V93" i="2"/>
  <c r="W93" i="2"/>
  <c r="AM93" i="2" s="1"/>
  <c r="X93" i="2"/>
  <c r="Y93" i="2"/>
  <c r="Z93" i="2"/>
  <c r="AN93" i="2" s="1"/>
  <c r="AA93" i="2"/>
  <c r="AB93" i="2"/>
  <c r="AC93" i="2"/>
  <c r="AD93" i="2"/>
  <c r="AE93" i="2"/>
  <c r="V94" i="2"/>
  <c r="G86" i="11" s="1"/>
  <c r="W94" i="2"/>
  <c r="AM94" i="2" s="1"/>
  <c r="X94" i="2"/>
  <c r="Y94" i="2"/>
  <c r="Z94" i="2"/>
  <c r="AN94" i="2" s="1"/>
  <c r="AA94" i="2"/>
  <c r="AB94" i="2"/>
  <c r="AC94" i="2"/>
  <c r="AD94" i="2"/>
  <c r="AE94" i="2"/>
  <c r="V95" i="2"/>
  <c r="W95" i="2"/>
  <c r="AM95" i="2" s="1"/>
  <c r="X95" i="2"/>
  <c r="Y95" i="2"/>
  <c r="Z95" i="2"/>
  <c r="AN95" i="2" s="1"/>
  <c r="AA95" i="2"/>
  <c r="AB95" i="2"/>
  <c r="AC95" i="2"/>
  <c r="AD95" i="2"/>
  <c r="AE95" i="2"/>
  <c r="V96" i="2"/>
  <c r="W96" i="2"/>
  <c r="AM96" i="2" s="1"/>
  <c r="X96" i="2"/>
  <c r="Y96" i="2"/>
  <c r="Z96" i="2"/>
  <c r="AN96" i="2" s="1"/>
  <c r="AA96" i="2"/>
  <c r="AB96" i="2"/>
  <c r="AC96" i="2"/>
  <c r="AD96" i="2"/>
  <c r="AE96" i="2"/>
  <c r="V97" i="2"/>
  <c r="W97" i="2"/>
  <c r="AM97" i="2" s="1"/>
  <c r="X97" i="2"/>
  <c r="Y97" i="2"/>
  <c r="Z97" i="2"/>
  <c r="AN97" i="2" s="1"/>
  <c r="AA97" i="2"/>
  <c r="AB97" i="2"/>
  <c r="AC97" i="2"/>
  <c r="AD97" i="2"/>
  <c r="AE97" i="2"/>
  <c r="V98" i="2"/>
  <c r="W98" i="2"/>
  <c r="AM98" i="2" s="1"/>
  <c r="X98" i="2"/>
  <c r="Y98" i="2"/>
  <c r="Z98" i="2"/>
  <c r="AN98" i="2" s="1"/>
  <c r="AA98" i="2"/>
  <c r="AB98" i="2"/>
  <c r="AC98" i="2"/>
  <c r="AD98" i="2"/>
  <c r="AE98" i="2"/>
  <c r="V99" i="2"/>
  <c r="W99" i="2"/>
  <c r="AM99" i="2" s="1"/>
  <c r="X99" i="2"/>
  <c r="Y99" i="2"/>
  <c r="Z99" i="2"/>
  <c r="AN99" i="2" s="1"/>
  <c r="AA99" i="2"/>
  <c r="AB99" i="2"/>
  <c r="AC99" i="2"/>
  <c r="AD99" i="2"/>
  <c r="AE99" i="2"/>
  <c r="V100" i="2"/>
  <c r="G92" i="11" s="1"/>
  <c r="W100" i="2"/>
  <c r="AM100" i="2" s="1"/>
  <c r="X100" i="2"/>
  <c r="Y100" i="2"/>
  <c r="Z100" i="2"/>
  <c r="AN100" i="2" s="1"/>
  <c r="AA100" i="2"/>
  <c r="AB100" i="2"/>
  <c r="AC100" i="2"/>
  <c r="AD100" i="2"/>
  <c r="AE100" i="2"/>
  <c r="V101" i="2"/>
  <c r="W101" i="2"/>
  <c r="AM101" i="2" s="1"/>
  <c r="X101" i="2"/>
  <c r="Y101" i="2"/>
  <c r="Z101" i="2"/>
  <c r="AN101" i="2" s="1"/>
  <c r="AA101" i="2"/>
  <c r="AB101" i="2"/>
  <c r="AC101" i="2"/>
  <c r="AD101" i="2"/>
  <c r="AE101" i="2"/>
  <c r="AL15" i="2"/>
  <c r="K7" i="9" s="1"/>
  <c r="AE15" i="2"/>
  <c r="I7" i="9" s="1"/>
  <c r="AD15" i="2"/>
  <c r="AC15" i="2"/>
  <c r="AB15" i="2"/>
  <c r="AA15" i="2"/>
  <c r="Z15" i="2"/>
  <c r="Y15" i="2"/>
  <c r="X15" i="2"/>
  <c r="V15" i="2"/>
  <c r="W15" i="2"/>
  <c r="G90" i="11" l="1"/>
  <c r="G88" i="11"/>
  <c r="G80" i="11"/>
  <c r="G78" i="11"/>
  <c r="G74" i="11"/>
  <c r="G72" i="11"/>
  <c r="G70" i="11"/>
  <c r="G68" i="11"/>
  <c r="G66" i="11"/>
  <c r="G62" i="11"/>
  <c r="G60" i="11"/>
  <c r="G54" i="11"/>
  <c r="G76" i="11"/>
  <c r="G52" i="11"/>
  <c r="G50" i="11"/>
  <c r="G48" i="11"/>
  <c r="G56" i="11"/>
  <c r="G58" i="11"/>
  <c r="G46" i="11"/>
  <c r="G44" i="11"/>
  <c r="G64" i="11"/>
  <c r="G41" i="11"/>
  <c r="G87" i="11"/>
  <c r="G85" i="11"/>
  <c r="G81" i="11"/>
  <c r="G65" i="11"/>
  <c r="G59" i="11"/>
  <c r="G57" i="11"/>
  <c r="G55" i="11"/>
  <c r="G53" i="11"/>
  <c r="G51" i="11"/>
  <c r="G49" i="11"/>
  <c r="G47" i="11"/>
  <c r="G43" i="11"/>
  <c r="G42" i="11"/>
  <c r="G93" i="11"/>
  <c r="G91" i="11"/>
  <c r="G89" i="11"/>
  <c r="G83" i="11"/>
  <c r="G79" i="11"/>
  <c r="G77" i="11"/>
  <c r="G75" i="11"/>
  <c r="G73" i="11"/>
  <c r="G71" i="11"/>
  <c r="G69" i="11"/>
  <c r="G67" i="11"/>
  <c r="G63" i="11"/>
  <c r="G61" i="11"/>
  <c r="G45" i="11"/>
  <c r="K3" i="8"/>
  <c r="AM47" i="2"/>
  <c r="AM45" i="2"/>
  <c r="AM43" i="2"/>
  <c r="AM41" i="2"/>
  <c r="AM40" i="2"/>
  <c r="AM38" i="2"/>
  <c r="AM36" i="2"/>
  <c r="AM34" i="2"/>
  <c r="AM28" i="2"/>
  <c r="AN27" i="2"/>
  <c r="AN47" i="2"/>
  <c r="AN45" i="2"/>
  <c r="AN43" i="2"/>
  <c r="AN41" i="2"/>
  <c r="AN48" i="2"/>
  <c r="AN46" i="2"/>
  <c r="AN44" i="2"/>
  <c r="AN42" i="2"/>
  <c r="AM48" i="2"/>
  <c r="G40" i="11" s="1"/>
  <c r="AM46" i="2"/>
  <c r="AM44" i="2"/>
  <c r="G36" i="11" s="1"/>
  <c r="AM42" i="2"/>
  <c r="AN40" i="2"/>
  <c r="AN38" i="2"/>
  <c r="AN36" i="2"/>
  <c r="AN39" i="2"/>
  <c r="AN37" i="2"/>
  <c r="AN35" i="2"/>
  <c r="AN33" i="2"/>
  <c r="F30" i="6"/>
  <c r="AN34" i="2"/>
  <c r="AM39" i="2"/>
  <c r="AM37" i="2"/>
  <c r="G29" i="11" s="1"/>
  <c r="AM35" i="2"/>
  <c r="AM33" i="2"/>
  <c r="AM32" i="2"/>
  <c r="AN32" i="2"/>
  <c r="AN31" i="2"/>
  <c r="AM31" i="2"/>
  <c r="AN30" i="2"/>
  <c r="AM30" i="2"/>
  <c r="AN29" i="2"/>
  <c r="AM29" i="2"/>
  <c r="AN28" i="2"/>
  <c r="AM27" i="2"/>
  <c r="AN26" i="2"/>
  <c r="AM26" i="2"/>
  <c r="AN25" i="2"/>
  <c r="AM25" i="2"/>
  <c r="AN24" i="2"/>
  <c r="AM24" i="2"/>
  <c r="AN23" i="2"/>
  <c r="AM23" i="2"/>
  <c r="H90" i="9"/>
  <c r="L90" i="10"/>
  <c r="V98" i="3" s="1"/>
  <c r="J90" i="10"/>
  <c r="H86" i="9"/>
  <c r="L86" i="10"/>
  <c r="V94" i="3" s="1"/>
  <c r="J86" i="10"/>
  <c r="H82" i="9"/>
  <c r="L82" i="10"/>
  <c r="V90" i="3" s="1"/>
  <c r="J82" i="10"/>
  <c r="H80" i="9"/>
  <c r="L80" i="10"/>
  <c r="V88" i="3" s="1"/>
  <c r="J80" i="10"/>
  <c r="H74" i="9"/>
  <c r="L74" i="10"/>
  <c r="V82" i="3" s="1"/>
  <c r="J74" i="10"/>
  <c r="H70" i="9"/>
  <c r="L70" i="10"/>
  <c r="V78" i="3" s="1"/>
  <c r="J70" i="10"/>
  <c r="H66" i="9"/>
  <c r="L66" i="10"/>
  <c r="V74" i="3" s="1"/>
  <c r="J66" i="10"/>
  <c r="H60" i="9"/>
  <c r="L60" i="10"/>
  <c r="V68" i="3" s="1"/>
  <c r="J60" i="10"/>
  <c r="H56" i="9"/>
  <c r="L56" i="10"/>
  <c r="V64" i="3" s="1"/>
  <c r="J56" i="10"/>
  <c r="H50" i="9"/>
  <c r="L50" i="10"/>
  <c r="V58" i="3" s="1"/>
  <c r="J50" i="10"/>
  <c r="H48" i="9"/>
  <c r="L48" i="10"/>
  <c r="V56" i="3" s="1"/>
  <c r="J48" i="10"/>
  <c r="H42" i="9"/>
  <c r="L42" i="10"/>
  <c r="V50" i="3" s="1"/>
  <c r="J42" i="10"/>
  <c r="H36" i="9"/>
  <c r="L36" i="10"/>
  <c r="V44" i="3" s="1"/>
  <c r="J36" i="10"/>
  <c r="H34" i="9"/>
  <c r="L34" i="10"/>
  <c r="V42" i="3" s="1"/>
  <c r="J34" i="10"/>
  <c r="H28" i="9"/>
  <c r="L28" i="10"/>
  <c r="V36" i="3" s="1"/>
  <c r="J28" i="10"/>
  <c r="H24" i="9"/>
  <c r="L24" i="10"/>
  <c r="V32" i="3" s="1"/>
  <c r="J24" i="10"/>
  <c r="H20" i="9"/>
  <c r="L20" i="10"/>
  <c r="V28" i="3" s="1"/>
  <c r="J20" i="10"/>
  <c r="H18" i="9"/>
  <c r="L18" i="10"/>
  <c r="V26" i="3" s="1"/>
  <c r="J18" i="10"/>
  <c r="H10" i="9"/>
  <c r="L10" i="10"/>
  <c r="V18" i="3" s="1"/>
  <c r="J10" i="10"/>
  <c r="H93" i="9"/>
  <c r="L93" i="10"/>
  <c r="V101" i="3" s="1"/>
  <c r="J93" i="10"/>
  <c r="H87" i="9"/>
  <c r="L87" i="10"/>
  <c r="V95" i="3" s="1"/>
  <c r="J87" i="10"/>
  <c r="H81" i="9"/>
  <c r="L81" i="10"/>
  <c r="V89" i="3" s="1"/>
  <c r="J81" i="10"/>
  <c r="H79" i="9"/>
  <c r="L79" i="10"/>
  <c r="V87" i="3" s="1"/>
  <c r="J79" i="10"/>
  <c r="H73" i="9"/>
  <c r="L73" i="10"/>
  <c r="V81" i="3" s="1"/>
  <c r="J73" i="10"/>
  <c r="H69" i="9"/>
  <c r="L69" i="10"/>
  <c r="V77" i="3" s="1"/>
  <c r="J69" i="10"/>
  <c r="H65" i="9"/>
  <c r="L65" i="10"/>
  <c r="V73" i="3" s="1"/>
  <c r="J65" i="10"/>
  <c r="H63" i="9"/>
  <c r="L63" i="10"/>
  <c r="V71" i="3" s="1"/>
  <c r="J63" i="10"/>
  <c r="H59" i="9"/>
  <c r="L59" i="10"/>
  <c r="V67" i="3" s="1"/>
  <c r="J59" i="10"/>
  <c r="H57" i="9"/>
  <c r="L57" i="10"/>
  <c r="V65" i="3" s="1"/>
  <c r="J57" i="10"/>
  <c r="H55" i="9"/>
  <c r="L55" i="10"/>
  <c r="V63" i="3" s="1"/>
  <c r="J55" i="10"/>
  <c r="H53" i="9"/>
  <c r="L53" i="10"/>
  <c r="V61" i="3" s="1"/>
  <c r="J53" i="10"/>
  <c r="H51" i="9"/>
  <c r="L51" i="10"/>
  <c r="V59" i="3" s="1"/>
  <c r="J51" i="10"/>
  <c r="H49" i="9"/>
  <c r="L49" i="10"/>
  <c r="V57" i="3" s="1"/>
  <c r="J49" i="10"/>
  <c r="H47" i="9"/>
  <c r="L47" i="10"/>
  <c r="V55" i="3" s="1"/>
  <c r="J47" i="10"/>
  <c r="H45" i="9"/>
  <c r="L45" i="10"/>
  <c r="V53" i="3" s="1"/>
  <c r="J45" i="10"/>
  <c r="H43" i="9"/>
  <c r="L43" i="10"/>
  <c r="V51" i="3" s="1"/>
  <c r="J43" i="10"/>
  <c r="H41" i="9"/>
  <c r="L41" i="10"/>
  <c r="V49" i="3" s="1"/>
  <c r="J41" i="10"/>
  <c r="H39" i="9"/>
  <c r="L39" i="10"/>
  <c r="V47" i="3" s="1"/>
  <c r="J39" i="10"/>
  <c r="H37" i="9"/>
  <c r="L37" i="10"/>
  <c r="V45" i="3" s="1"/>
  <c r="J37" i="10"/>
  <c r="H35" i="9"/>
  <c r="L35" i="10"/>
  <c r="V43" i="3" s="1"/>
  <c r="J35" i="10"/>
  <c r="H33" i="9"/>
  <c r="L33" i="10"/>
  <c r="V41" i="3" s="1"/>
  <c r="J33" i="10"/>
  <c r="H31" i="9"/>
  <c r="L31" i="10"/>
  <c r="V39" i="3" s="1"/>
  <c r="J31" i="10"/>
  <c r="H29" i="9"/>
  <c r="L29" i="10"/>
  <c r="V37" i="3" s="1"/>
  <c r="J29" i="10"/>
  <c r="H27" i="9"/>
  <c r="L27" i="10"/>
  <c r="V35" i="3" s="1"/>
  <c r="J27" i="10"/>
  <c r="H25" i="9"/>
  <c r="L25" i="10"/>
  <c r="V33" i="3" s="1"/>
  <c r="J25" i="10"/>
  <c r="H23" i="9"/>
  <c r="L23" i="10"/>
  <c r="V31" i="3" s="1"/>
  <c r="J23" i="10"/>
  <c r="H21" i="9"/>
  <c r="L21" i="10"/>
  <c r="V29" i="3" s="1"/>
  <c r="J21" i="10"/>
  <c r="H19" i="9"/>
  <c r="L19" i="10"/>
  <c r="V27" i="3" s="1"/>
  <c r="J19" i="10"/>
  <c r="H17" i="9"/>
  <c r="L17" i="10"/>
  <c r="V25" i="3" s="1"/>
  <c r="J17" i="10"/>
  <c r="H15" i="9"/>
  <c r="L15" i="10"/>
  <c r="V23" i="3" s="1"/>
  <c r="J15" i="10"/>
  <c r="L13" i="10"/>
  <c r="V21" i="3" s="1"/>
  <c r="J13" i="10"/>
  <c r="L11" i="10"/>
  <c r="V19" i="3" s="1"/>
  <c r="J11" i="10"/>
  <c r="H9" i="9"/>
  <c r="L9" i="10"/>
  <c r="V17" i="3" s="1"/>
  <c r="J9" i="10"/>
  <c r="H92" i="9"/>
  <c r="L92" i="10"/>
  <c r="V100" i="3" s="1"/>
  <c r="J92" i="10"/>
  <c r="H88" i="9"/>
  <c r="L88" i="10"/>
  <c r="V96" i="3" s="1"/>
  <c r="J88" i="10"/>
  <c r="H84" i="9"/>
  <c r="L84" i="10"/>
  <c r="V92" i="3" s="1"/>
  <c r="J84" i="10"/>
  <c r="H78" i="9"/>
  <c r="L78" i="10"/>
  <c r="V86" i="3" s="1"/>
  <c r="J78" i="10"/>
  <c r="H76" i="9"/>
  <c r="L76" i="10"/>
  <c r="V84" i="3" s="1"/>
  <c r="J76" i="10"/>
  <c r="H72" i="9"/>
  <c r="L72" i="10"/>
  <c r="V80" i="3" s="1"/>
  <c r="J72" i="10"/>
  <c r="H68" i="9"/>
  <c r="L68" i="10"/>
  <c r="V76" i="3" s="1"/>
  <c r="J68" i="10"/>
  <c r="H64" i="9"/>
  <c r="L64" i="10"/>
  <c r="V72" i="3" s="1"/>
  <c r="J64" i="10"/>
  <c r="H62" i="9"/>
  <c r="L62" i="10"/>
  <c r="V70" i="3" s="1"/>
  <c r="J62" i="10"/>
  <c r="H58" i="9"/>
  <c r="L58" i="10"/>
  <c r="V66" i="3" s="1"/>
  <c r="J58" i="10"/>
  <c r="H54" i="9"/>
  <c r="L54" i="10"/>
  <c r="V62" i="3" s="1"/>
  <c r="J54" i="10"/>
  <c r="H52" i="9"/>
  <c r="L52" i="10"/>
  <c r="V60" i="3" s="1"/>
  <c r="J52" i="10"/>
  <c r="H46" i="9"/>
  <c r="L46" i="10"/>
  <c r="V54" i="3" s="1"/>
  <c r="J46" i="10"/>
  <c r="H44" i="9"/>
  <c r="L44" i="10"/>
  <c r="V52" i="3" s="1"/>
  <c r="J44" i="10"/>
  <c r="H40" i="9"/>
  <c r="L40" i="10"/>
  <c r="V48" i="3" s="1"/>
  <c r="J40" i="10"/>
  <c r="H38" i="9"/>
  <c r="L38" i="10"/>
  <c r="V46" i="3" s="1"/>
  <c r="J38" i="10"/>
  <c r="H32" i="9"/>
  <c r="L32" i="10"/>
  <c r="V40" i="3" s="1"/>
  <c r="J32" i="10"/>
  <c r="H30" i="9"/>
  <c r="L30" i="10"/>
  <c r="V38" i="3" s="1"/>
  <c r="J30" i="10"/>
  <c r="H26" i="9"/>
  <c r="L26" i="10"/>
  <c r="V34" i="3" s="1"/>
  <c r="J26" i="10"/>
  <c r="H22" i="9"/>
  <c r="L22" i="10"/>
  <c r="V30" i="3" s="1"/>
  <c r="J22" i="10"/>
  <c r="H16" i="9"/>
  <c r="L16" i="10"/>
  <c r="V24" i="3" s="1"/>
  <c r="J16" i="10"/>
  <c r="L14" i="10"/>
  <c r="V22" i="3" s="1"/>
  <c r="J14" i="10"/>
  <c r="L12" i="10"/>
  <c r="V20" i="3" s="1"/>
  <c r="J12" i="10"/>
  <c r="H8" i="9"/>
  <c r="L8" i="10"/>
  <c r="V16" i="3" s="1"/>
  <c r="J8" i="10"/>
  <c r="H7" i="9"/>
  <c r="L7" i="10"/>
  <c r="V15" i="3" s="1"/>
  <c r="J7" i="10"/>
  <c r="H91" i="9"/>
  <c r="L91" i="10"/>
  <c r="V99" i="3" s="1"/>
  <c r="J91" i="10"/>
  <c r="H89" i="9"/>
  <c r="L89" i="10"/>
  <c r="V97" i="3" s="1"/>
  <c r="J89" i="10"/>
  <c r="H85" i="9"/>
  <c r="L85" i="10"/>
  <c r="V93" i="3" s="1"/>
  <c r="J85" i="10"/>
  <c r="H83" i="9"/>
  <c r="L83" i="10"/>
  <c r="V91" i="3" s="1"/>
  <c r="J83" i="10"/>
  <c r="H77" i="9"/>
  <c r="L77" i="10"/>
  <c r="V85" i="3" s="1"/>
  <c r="J77" i="10"/>
  <c r="H75" i="9"/>
  <c r="L75" i="10"/>
  <c r="V83" i="3" s="1"/>
  <c r="J75" i="10"/>
  <c r="H71" i="9"/>
  <c r="L71" i="10"/>
  <c r="V79" i="3" s="1"/>
  <c r="J71" i="10"/>
  <c r="H67" i="9"/>
  <c r="L67" i="10"/>
  <c r="V75" i="3" s="1"/>
  <c r="J67" i="10"/>
  <c r="H61" i="9"/>
  <c r="L61" i="10"/>
  <c r="V69" i="3" s="1"/>
  <c r="J61" i="10"/>
  <c r="AM21" i="2"/>
  <c r="AO101" i="2"/>
  <c r="I93" i="9"/>
  <c r="AO97" i="2"/>
  <c r="E97" i="2" s="1"/>
  <c r="F97" i="3" s="1"/>
  <c r="I89" i="9"/>
  <c r="AO93" i="2"/>
  <c r="I85" i="9"/>
  <c r="AO85" i="2"/>
  <c r="F77" i="7" s="1"/>
  <c r="I77" i="9"/>
  <c r="AO81" i="2"/>
  <c r="I73" i="9"/>
  <c r="F73" i="9" s="1"/>
  <c r="E73" i="9" s="1"/>
  <c r="Q81" i="3" s="1"/>
  <c r="AO75" i="2"/>
  <c r="I67" i="9"/>
  <c r="AO69" i="2"/>
  <c r="I61" i="9"/>
  <c r="AO67" i="2"/>
  <c r="F59" i="7" s="1"/>
  <c r="I59" i="9"/>
  <c r="AO63" i="2"/>
  <c r="I55" i="9"/>
  <c r="AO59" i="2"/>
  <c r="E59" i="2" s="1"/>
  <c r="F59" i="3" s="1"/>
  <c r="I51" i="9"/>
  <c r="AO55" i="2"/>
  <c r="I47" i="9"/>
  <c r="AO51" i="2"/>
  <c r="I43" i="9"/>
  <c r="AO47" i="2"/>
  <c r="F39" i="4" s="1"/>
  <c r="I39" i="9"/>
  <c r="AO39" i="2"/>
  <c r="I31" i="9"/>
  <c r="AO33" i="2"/>
  <c r="I25" i="9"/>
  <c r="AO27" i="2"/>
  <c r="I19" i="9"/>
  <c r="AO99" i="2"/>
  <c r="E99" i="2" s="1"/>
  <c r="F99" i="3" s="1"/>
  <c r="I91" i="9"/>
  <c r="AO95" i="2"/>
  <c r="F87" i="7" s="1"/>
  <c r="I87" i="9"/>
  <c r="F87" i="9" s="1"/>
  <c r="R95" i="3" s="1"/>
  <c r="AO91" i="2"/>
  <c r="I83" i="8" s="1"/>
  <c r="I83" i="9"/>
  <c r="AO89" i="2"/>
  <c r="F81" i="7" s="1"/>
  <c r="I81" i="9"/>
  <c r="AO87" i="2"/>
  <c r="E87" i="2" s="1"/>
  <c r="F87" i="3" s="1"/>
  <c r="I79" i="9"/>
  <c r="AO83" i="2"/>
  <c r="I75" i="8" s="1"/>
  <c r="I75" i="9"/>
  <c r="AO79" i="2"/>
  <c r="F71" i="7" s="1"/>
  <c r="I71" i="9"/>
  <c r="AO77" i="2"/>
  <c r="I69" i="8" s="1"/>
  <c r="I69" i="9"/>
  <c r="AO73" i="2"/>
  <c r="I65" i="8" s="1"/>
  <c r="I65" i="9"/>
  <c r="AO71" i="2"/>
  <c r="F63" i="7" s="1"/>
  <c r="I63" i="9"/>
  <c r="AO65" i="2"/>
  <c r="I57" i="8" s="1"/>
  <c r="I57" i="9"/>
  <c r="AO61" i="2"/>
  <c r="I53" i="8" s="1"/>
  <c r="I53" i="9"/>
  <c r="AO57" i="2"/>
  <c r="E57" i="2" s="1"/>
  <c r="F57" i="3" s="1"/>
  <c r="I49" i="9"/>
  <c r="AO53" i="2"/>
  <c r="I45" i="8" s="1"/>
  <c r="I45" i="9"/>
  <c r="AO49" i="2"/>
  <c r="I41" i="8" s="1"/>
  <c r="I41" i="9"/>
  <c r="AO45" i="2"/>
  <c r="I37" i="9"/>
  <c r="AO43" i="2"/>
  <c r="I35" i="8" s="1"/>
  <c r="I35" i="9"/>
  <c r="AO41" i="2"/>
  <c r="I33" i="8" s="1"/>
  <c r="I33" i="9"/>
  <c r="AO37" i="2"/>
  <c r="E37" i="2" s="1"/>
  <c r="F37" i="3" s="1"/>
  <c r="I29" i="9"/>
  <c r="AO35" i="2"/>
  <c r="I27" i="8" s="1"/>
  <c r="I27" i="9"/>
  <c r="AO31" i="2"/>
  <c r="I23" i="9"/>
  <c r="AO29" i="2"/>
  <c r="I21" i="9"/>
  <c r="AO25" i="2"/>
  <c r="I17" i="9"/>
  <c r="AO23" i="2"/>
  <c r="I15" i="9"/>
  <c r="AO100" i="2"/>
  <c r="I92" i="8" s="1"/>
  <c r="H92" i="8" s="1"/>
  <c r="I92" i="9"/>
  <c r="F92" i="9" s="1"/>
  <c r="R100" i="3" s="1"/>
  <c r="AO98" i="2"/>
  <c r="I90" i="8" s="1"/>
  <c r="I90" i="9"/>
  <c r="AO96" i="2"/>
  <c r="I88" i="8" s="1"/>
  <c r="I88" i="9"/>
  <c r="F88" i="9" s="1"/>
  <c r="AO94" i="2"/>
  <c r="I86" i="8" s="1"/>
  <c r="I86" i="9"/>
  <c r="AO92" i="2"/>
  <c r="I84" i="8" s="1"/>
  <c r="H84" i="8" s="1"/>
  <c r="I84" i="9"/>
  <c r="AO90" i="2"/>
  <c r="F82" i="7" s="1"/>
  <c r="I82" i="9"/>
  <c r="AO88" i="2"/>
  <c r="F80" i="7" s="1"/>
  <c r="I80" i="9"/>
  <c r="AO86" i="2"/>
  <c r="F78" i="7" s="1"/>
  <c r="I78" i="9"/>
  <c r="F78" i="9" s="1"/>
  <c r="E78" i="9" s="1"/>
  <c r="Q86" i="3" s="1"/>
  <c r="AO84" i="2"/>
  <c r="E84" i="2" s="1"/>
  <c r="F84" i="3" s="1"/>
  <c r="I76" i="9"/>
  <c r="F76" i="9" s="1"/>
  <c r="AO82" i="2"/>
  <c r="F74" i="7" s="1"/>
  <c r="I74" i="9"/>
  <c r="AO80" i="2"/>
  <c r="F72" i="7" s="1"/>
  <c r="I72" i="9"/>
  <c r="F72" i="9" s="1"/>
  <c r="AO78" i="2"/>
  <c r="F70" i="7" s="1"/>
  <c r="I70" i="9"/>
  <c r="F70" i="9" s="1"/>
  <c r="E70" i="9" s="1"/>
  <c r="Q78" i="3" s="1"/>
  <c r="AO76" i="2"/>
  <c r="E76" i="2" s="1"/>
  <c r="F76" i="3" s="1"/>
  <c r="I68" i="9"/>
  <c r="AO74" i="2"/>
  <c r="F66" i="7" s="1"/>
  <c r="I66" i="9"/>
  <c r="AO72" i="2"/>
  <c r="F64" i="7" s="1"/>
  <c r="I64" i="9"/>
  <c r="F64" i="9" s="1"/>
  <c r="AO70" i="2"/>
  <c r="F62" i="7" s="1"/>
  <c r="I62" i="9"/>
  <c r="F62" i="9" s="1"/>
  <c r="E62" i="9" s="1"/>
  <c r="Q70" i="3" s="1"/>
  <c r="AO68" i="2"/>
  <c r="F60" i="7" s="1"/>
  <c r="I60" i="9"/>
  <c r="AO66" i="2"/>
  <c r="F58" i="7" s="1"/>
  <c r="I58" i="9"/>
  <c r="F58" i="9" s="1"/>
  <c r="AO64" i="2"/>
  <c r="F56" i="7" s="1"/>
  <c r="I56" i="9"/>
  <c r="AO62" i="2"/>
  <c r="F54" i="7" s="1"/>
  <c r="I54" i="9"/>
  <c r="AO60" i="2"/>
  <c r="E60" i="2" s="1"/>
  <c r="F60" i="3" s="1"/>
  <c r="I52" i="9"/>
  <c r="F52" i="9" s="1"/>
  <c r="AO58" i="2"/>
  <c r="F50" i="7" s="1"/>
  <c r="I50" i="9"/>
  <c r="AO56" i="2"/>
  <c r="F48" i="7" s="1"/>
  <c r="I48" i="9"/>
  <c r="AO54" i="2"/>
  <c r="F46" i="7" s="1"/>
  <c r="I46" i="9"/>
  <c r="F46" i="9" s="1"/>
  <c r="E46" i="9" s="1"/>
  <c r="Q54" i="3" s="1"/>
  <c r="AO52" i="2"/>
  <c r="E52" i="2" s="1"/>
  <c r="F52" i="3" s="1"/>
  <c r="I44" i="9"/>
  <c r="F44" i="9" s="1"/>
  <c r="AO50" i="2"/>
  <c r="F42" i="7" s="1"/>
  <c r="I42" i="9"/>
  <c r="AO48" i="2"/>
  <c r="I40" i="8" s="1"/>
  <c r="I40" i="9"/>
  <c r="AO46" i="2"/>
  <c r="I38" i="8" s="1"/>
  <c r="I38" i="9"/>
  <c r="F38" i="9" s="1"/>
  <c r="AO44" i="2"/>
  <c r="I36" i="8" s="1"/>
  <c r="H36" i="8" s="1"/>
  <c r="I36" i="9"/>
  <c r="AO42" i="2"/>
  <c r="I34" i="8" s="1"/>
  <c r="I34" i="9"/>
  <c r="AO40" i="2"/>
  <c r="F32" i="4" s="1"/>
  <c r="I32" i="9"/>
  <c r="AO38" i="2"/>
  <c r="I30" i="8" s="1"/>
  <c r="I30" i="9"/>
  <c r="AO36" i="2"/>
  <c r="F28" i="4" s="1"/>
  <c r="I28" i="9"/>
  <c r="AO34" i="2"/>
  <c r="F26" i="5" s="1"/>
  <c r="I26" i="9"/>
  <c r="AO32" i="2"/>
  <c r="I24" i="9"/>
  <c r="AO30" i="2"/>
  <c r="I22" i="8" s="1"/>
  <c r="I22" i="9"/>
  <c r="AO28" i="2"/>
  <c r="F20" i="5" s="1"/>
  <c r="I20" i="9"/>
  <c r="AO26" i="2"/>
  <c r="I18" i="9"/>
  <c r="AO24" i="2"/>
  <c r="I16" i="9"/>
  <c r="AO18" i="2"/>
  <c r="I10" i="9"/>
  <c r="F63" i="9"/>
  <c r="R71" i="3" s="1"/>
  <c r="F43" i="9"/>
  <c r="E43" i="9" s="1"/>
  <c r="Q51" i="3" s="1"/>
  <c r="F90" i="9"/>
  <c r="R98" i="3" s="1"/>
  <c r="F74" i="9"/>
  <c r="R82" i="3" s="1"/>
  <c r="AO22" i="2"/>
  <c r="I14" i="9"/>
  <c r="AN22" i="2"/>
  <c r="AM22" i="2"/>
  <c r="H14" i="9"/>
  <c r="AO21" i="2"/>
  <c r="I13" i="9"/>
  <c r="AN21" i="2"/>
  <c r="H13" i="9"/>
  <c r="AO20" i="2"/>
  <c r="I12" i="9"/>
  <c r="AN20" i="2"/>
  <c r="AM20" i="2"/>
  <c r="H12" i="9"/>
  <c r="AO19" i="2"/>
  <c r="I11" i="9"/>
  <c r="AN19" i="2"/>
  <c r="AM19" i="2"/>
  <c r="H11" i="9"/>
  <c r="AN18" i="2"/>
  <c r="AM18" i="2"/>
  <c r="AO17" i="2"/>
  <c r="AN17" i="2"/>
  <c r="AM17" i="2"/>
  <c r="E72" i="2"/>
  <c r="F72" i="3" s="1"/>
  <c r="E85" i="2"/>
  <c r="F85" i="3" s="1"/>
  <c r="E75" i="2"/>
  <c r="F75" i="3" s="1"/>
  <c r="E51" i="2"/>
  <c r="F51" i="3" s="1"/>
  <c r="AO16" i="2"/>
  <c r="AN16" i="2"/>
  <c r="AM16" i="2"/>
  <c r="AN15" i="2"/>
  <c r="AO15" i="2"/>
  <c r="AM15" i="2"/>
  <c r="E80" i="2" l="1"/>
  <c r="F80" i="3" s="1"/>
  <c r="E92" i="2"/>
  <c r="F92" i="3" s="1"/>
  <c r="E79" i="2"/>
  <c r="F79" i="3" s="1"/>
  <c r="F68" i="9"/>
  <c r="E68" i="9" s="1"/>
  <c r="Q76" i="3" s="1"/>
  <c r="F84" i="9"/>
  <c r="F23" i="9"/>
  <c r="R31" i="3" s="1"/>
  <c r="F54" i="9"/>
  <c r="E54" i="9" s="1"/>
  <c r="Q62" i="3" s="1"/>
  <c r="I18" i="7"/>
  <c r="I13" i="8"/>
  <c r="E48" i="2"/>
  <c r="F48" i="3" s="1"/>
  <c r="F61" i="9"/>
  <c r="R69" i="3" s="1"/>
  <c r="F77" i="9"/>
  <c r="R85" i="3" s="1"/>
  <c r="G8" i="11"/>
  <c r="G10" i="11"/>
  <c r="G12" i="11"/>
  <c r="F7" i="9"/>
  <c r="R15" i="3" s="1"/>
  <c r="I9" i="7"/>
  <c r="G9" i="7"/>
  <c r="G14" i="7"/>
  <c r="I14" i="7"/>
  <c r="G24" i="7"/>
  <c r="I24" i="7"/>
  <c r="G26" i="7"/>
  <c r="I26" i="7"/>
  <c r="I25" i="7"/>
  <c r="G25" i="7"/>
  <c r="I29" i="7"/>
  <c r="G29" i="7"/>
  <c r="F28" i="6"/>
  <c r="E28" i="6" s="1"/>
  <c r="K36" i="3" s="1"/>
  <c r="G28" i="7"/>
  <c r="I28" i="7"/>
  <c r="G32" i="11"/>
  <c r="X40" i="3" s="1"/>
  <c r="G32" i="7"/>
  <c r="I32" i="7"/>
  <c r="G36" i="7"/>
  <c r="I36" i="7"/>
  <c r="G40" i="7"/>
  <c r="I40" i="7"/>
  <c r="F35" i="6"/>
  <c r="E35" i="6" s="1"/>
  <c r="K43" i="3" s="1"/>
  <c r="I35" i="7"/>
  <c r="G35" i="7"/>
  <c r="G39" i="11"/>
  <c r="I39" i="7"/>
  <c r="G39" i="7"/>
  <c r="G28" i="11"/>
  <c r="X36" i="3" s="1"/>
  <c r="G11" i="7"/>
  <c r="I11" i="7"/>
  <c r="I7" i="7"/>
  <c r="G7" i="7"/>
  <c r="I8" i="7"/>
  <c r="G8" i="7"/>
  <c r="I10" i="7"/>
  <c r="G10" i="7"/>
  <c r="G12" i="7"/>
  <c r="I12" i="7"/>
  <c r="I13" i="7"/>
  <c r="G13" i="7"/>
  <c r="I15" i="7"/>
  <c r="G15" i="7"/>
  <c r="G16" i="7"/>
  <c r="I16" i="7"/>
  <c r="G17" i="7"/>
  <c r="I17" i="7"/>
  <c r="G18" i="7"/>
  <c r="G20" i="7"/>
  <c r="I20" i="7"/>
  <c r="I21" i="7"/>
  <c r="G21" i="7"/>
  <c r="G22" i="7"/>
  <c r="I22" i="7"/>
  <c r="I23" i="7"/>
  <c r="G23" i="7"/>
  <c r="I27" i="7"/>
  <c r="G27" i="7"/>
  <c r="I31" i="7"/>
  <c r="G31" i="7"/>
  <c r="G30" i="11"/>
  <c r="G30" i="7"/>
  <c r="I30" i="7"/>
  <c r="G34" i="7"/>
  <c r="I34" i="7"/>
  <c r="G38" i="7"/>
  <c r="I38" i="7"/>
  <c r="I33" i="7"/>
  <c r="G33" i="7"/>
  <c r="I37" i="7"/>
  <c r="G37" i="7"/>
  <c r="I19" i="7"/>
  <c r="G19" i="7"/>
  <c r="F26" i="6"/>
  <c r="L34" i="3" s="1"/>
  <c r="G26" i="11"/>
  <c r="F9" i="9"/>
  <c r="R17" i="3" s="1"/>
  <c r="F9" i="4"/>
  <c r="E9" i="4" s="1"/>
  <c r="F9" i="5"/>
  <c r="J17" i="3" s="1"/>
  <c r="F9" i="6"/>
  <c r="F9" i="7"/>
  <c r="E9" i="7" s="1"/>
  <c r="M17" i="3" s="1"/>
  <c r="F11" i="4"/>
  <c r="E11" i="4" s="1"/>
  <c r="F11" i="6"/>
  <c r="F11" i="5"/>
  <c r="F11" i="7"/>
  <c r="E11" i="7" s="1"/>
  <c r="M19" i="3" s="1"/>
  <c r="F14" i="4"/>
  <c r="E14" i="4" s="1"/>
  <c r="F14" i="7"/>
  <c r="E14" i="7" s="1"/>
  <c r="M22" i="3" s="1"/>
  <c r="F14" i="6"/>
  <c r="F14" i="5"/>
  <c r="E14" i="5" s="1"/>
  <c r="I22" i="3" s="1"/>
  <c r="F7" i="5"/>
  <c r="F71" i="9"/>
  <c r="E71" i="9" s="1"/>
  <c r="Q79" i="3" s="1"/>
  <c r="F30" i="9"/>
  <c r="R38" i="3" s="1"/>
  <c r="F45" i="9"/>
  <c r="R53" i="3" s="1"/>
  <c r="F10" i="9"/>
  <c r="E10" i="9" s="1"/>
  <c r="Q18" i="3" s="1"/>
  <c r="F82" i="9"/>
  <c r="R90" i="3" s="1"/>
  <c r="I20" i="8"/>
  <c r="H20" i="8" s="1"/>
  <c r="I21" i="8"/>
  <c r="I26" i="8"/>
  <c r="F39" i="7"/>
  <c r="F33" i="7"/>
  <c r="I7" i="8"/>
  <c r="H7" i="8" s="1"/>
  <c r="I9" i="8"/>
  <c r="I11" i="8"/>
  <c r="F84" i="7"/>
  <c r="I85" i="8"/>
  <c r="H85" i="8" s="1"/>
  <c r="O93" i="3" s="1"/>
  <c r="F88" i="7"/>
  <c r="F90" i="7"/>
  <c r="N98" i="3" s="1"/>
  <c r="F92" i="7"/>
  <c r="G14" i="11"/>
  <c r="X22" i="3" s="1"/>
  <c r="I42" i="8"/>
  <c r="I43" i="8"/>
  <c r="H43" i="8" s="1"/>
  <c r="O51" i="3" s="1"/>
  <c r="I44" i="8"/>
  <c r="H44" i="8" s="1"/>
  <c r="I46" i="8"/>
  <c r="I47" i="8"/>
  <c r="H47" i="8" s="1"/>
  <c r="O55" i="3" s="1"/>
  <c r="I48" i="8"/>
  <c r="H48" i="8" s="1"/>
  <c r="O56" i="3" s="1"/>
  <c r="I49" i="8"/>
  <c r="I50" i="8"/>
  <c r="I51" i="8"/>
  <c r="H51" i="8" s="1"/>
  <c r="I52" i="8"/>
  <c r="H52" i="8" s="1"/>
  <c r="O60" i="3" s="1"/>
  <c r="I54" i="8"/>
  <c r="I55" i="8"/>
  <c r="H55" i="8" s="1"/>
  <c r="O63" i="3" s="1"/>
  <c r="I56" i="8"/>
  <c r="I58" i="8"/>
  <c r="I59" i="8"/>
  <c r="I60" i="8"/>
  <c r="H60" i="8" s="1"/>
  <c r="O68" i="3" s="1"/>
  <c r="I61" i="8"/>
  <c r="H61" i="8" s="1"/>
  <c r="O69" i="3" s="1"/>
  <c r="I62" i="8"/>
  <c r="I63" i="8"/>
  <c r="I64" i="8"/>
  <c r="H64" i="8" s="1"/>
  <c r="O72" i="3" s="1"/>
  <c r="I66" i="8"/>
  <c r="I67" i="8"/>
  <c r="H67" i="8" s="1"/>
  <c r="O75" i="3" s="1"/>
  <c r="I68" i="8"/>
  <c r="H68" i="8" s="1"/>
  <c r="I70" i="8"/>
  <c r="I71" i="8"/>
  <c r="I72" i="8"/>
  <c r="I73" i="8"/>
  <c r="H73" i="8" s="1"/>
  <c r="O81" i="3" s="1"/>
  <c r="I74" i="8"/>
  <c r="I76" i="8"/>
  <c r="H76" i="8" s="1"/>
  <c r="I77" i="8"/>
  <c r="H77" i="8" s="1"/>
  <c r="O85" i="3" s="1"/>
  <c r="I78" i="8"/>
  <c r="I79" i="8"/>
  <c r="H79" i="8" s="1"/>
  <c r="O87" i="3" s="1"/>
  <c r="I80" i="8"/>
  <c r="I81" i="8"/>
  <c r="H81" i="8" s="1"/>
  <c r="O89" i="3" s="1"/>
  <c r="I82" i="8"/>
  <c r="F86" i="7"/>
  <c r="N94" i="3" s="1"/>
  <c r="I87" i="8"/>
  <c r="I89" i="8"/>
  <c r="I91" i="8"/>
  <c r="I93" i="8"/>
  <c r="H93" i="8" s="1"/>
  <c r="O101" i="3" s="1"/>
  <c r="F8" i="4"/>
  <c r="E8" i="4" s="1"/>
  <c r="F8" i="5"/>
  <c r="J16" i="3" s="1"/>
  <c r="F8" i="6"/>
  <c r="F8" i="7"/>
  <c r="F10" i="5"/>
  <c r="F10" i="4"/>
  <c r="E10" i="4" s="1"/>
  <c r="F10" i="7"/>
  <c r="F10" i="6"/>
  <c r="L18" i="3" s="1"/>
  <c r="F12" i="4"/>
  <c r="E12" i="4" s="1"/>
  <c r="F12" i="6"/>
  <c r="F12" i="7"/>
  <c r="F12" i="5"/>
  <c r="E12" i="5" s="1"/>
  <c r="I20" i="3" s="1"/>
  <c r="F13" i="6"/>
  <c r="F13" i="5"/>
  <c r="E13" i="5" s="1"/>
  <c r="I21" i="3" s="1"/>
  <c r="F13" i="7"/>
  <c r="F13" i="4"/>
  <c r="E13" i="4" s="1"/>
  <c r="H41" i="8"/>
  <c r="H45" i="8"/>
  <c r="O53" i="3" s="1"/>
  <c r="H53" i="8"/>
  <c r="H57" i="8"/>
  <c r="O65" i="3" s="1"/>
  <c r="H65" i="8"/>
  <c r="H69" i="8"/>
  <c r="H75" i="8"/>
  <c r="H83" i="8"/>
  <c r="F67" i="9"/>
  <c r="R75" i="3" s="1"/>
  <c r="F75" i="9"/>
  <c r="R83" i="3" s="1"/>
  <c r="F89" i="9"/>
  <c r="E89" i="9" s="1"/>
  <c r="Q97" i="3" s="1"/>
  <c r="F31" i="9"/>
  <c r="R39" i="3" s="1"/>
  <c r="F51" i="9"/>
  <c r="R59" i="3" s="1"/>
  <c r="F55" i="9"/>
  <c r="R63" i="3" s="1"/>
  <c r="F59" i="9"/>
  <c r="F93" i="9"/>
  <c r="E93" i="9" s="1"/>
  <c r="F86" i="9"/>
  <c r="E86" i="9" s="1"/>
  <c r="Q94" i="3" s="1"/>
  <c r="I24" i="8"/>
  <c r="H24" i="8" s="1"/>
  <c r="O32" i="3" s="1"/>
  <c r="F26" i="7"/>
  <c r="F35" i="7"/>
  <c r="N43" i="3" s="1"/>
  <c r="F39" i="6"/>
  <c r="E39" i="6" s="1"/>
  <c r="K47" i="3" s="1"/>
  <c r="F7" i="4"/>
  <c r="I8" i="8"/>
  <c r="I10" i="8"/>
  <c r="I12" i="8"/>
  <c r="I14" i="8"/>
  <c r="P22" i="3" s="1"/>
  <c r="F85" i="7"/>
  <c r="G9" i="11"/>
  <c r="G11" i="11"/>
  <c r="X19" i="3" s="1"/>
  <c r="G13" i="11"/>
  <c r="F13" i="11" s="1"/>
  <c r="W21" i="3" s="1"/>
  <c r="F41" i="7"/>
  <c r="E41" i="7" s="1"/>
  <c r="M49" i="3" s="1"/>
  <c r="F43" i="7"/>
  <c r="E43" i="7" s="1"/>
  <c r="M51" i="3" s="1"/>
  <c r="F44" i="7"/>
  <c r="E44" i="7" s="1"/>
  <c r="M52" i="3" s="1"/>
  <c r="F45" i="7"/>
  <c r="F47" i="7"/>
  <c r="N55" i="3" s="1"/>
  <c r="F49" i="7"/>
  <c r="E49" i="7" s="1"/>
  <c r="M57" i="3" s="1"/>
  <c r="F51" i="7"/>
  <c r="N59" i="3" s="1"/>
  <c r="F52" i="7"/>
  <c r="E52" i="7" s="1"/>
  <c r="M60" i="3" s="1"/>
  <c r="F53" i="7"/>
  <c r="N61" i="3" s="1"/>
  <c r="F55" i="7"/>
  <c r="N63" i="3" s="1"/>
  <c r="F57" i="7"/>
  <c r="N65" i="3" s="1"/>
  <c r="F61" i="7"/>
  <c r="N69" i="3" s="1"/>
  <c r="F65" i="7"/>
  <c r="N73" i="3" s="1"/>
  <c r="F67" i="7"/>
  <c r="E67" i="7" s="1"/>
  <c r="M75" i="3" s="1"/>
  <c r="F68" i="7"/>
  <c r="E68" i="7" s="1"/>
  <c r="M76" i="3" s="1"/>
  <c r="F69" i="7"/>
  <c r="E69" i="7" s="1"/>
  <c r="M77" i="3" s="1"/>
  <c r="F73" i="7"/>
  <c r="F75" i="7"/>
  <c r="E75" i="7" s="1"/>
  <c r="M83" i="3" s="1"/>
  <c r="F76" i="7"/>
  <c r="N84" i="3" s="1"/>
  <c r="F79" i="7"/>
  <c r="N87" i="3" s="1"/>
  <c r="F83" i="7"/>
  <c r="E83" i="7" s="1"/>
  <c r="M91" i="3" s="1"/>
  <c r="F89" i="7"/>
  <c r="N97" i="3" s="1"/>
  <c r="F91" i="7"/>
  <c r="N99" i="3" s="1"/>
  <c r="F93" i="7"/>
  <c r="E93" i="7" s="1"/>
  <c r="M101" i="3" s="1"/>
  <c r="G7" i="11"/>
  <c r="F7" i="7"/>
  <c r="F7" i="6"/>
  <c r="L15" i="3" s="1"/>
  <c r="E38" i="9"/>
  <c r="Q46" i="3" s="1"/>
  <c r="R46" i="3"/>
  <c r="L43" i="3"/>
  <c r="L47" i="3"/>
  <c r="F34" i="4"/>
  <c r="F34" i="5"/>
  <c r="F34" i="6"/>
  <c r="F34" i="7"/>
  <c r="N42" i="3" s="1"/>
  <c r="F38" i="6"/>
  <c r="F38" i="5"/>
  <c r="F38" i="4"/>
  <c r="F38" i="7"/>
  <c r="E38" i="7" s="1"/>
  <c r="M46" i="3" s="1"/>
  <c r="G38" i="11"/>
  <c r="F38" i="11" s="1"/>
  <c r="W46" i="3" s="1"/>
  <c r="E39" i="4"/>
  <c r="G47" i="3" s="1"/>
  <c r="H47" i="3"/>
  <c r="F36" i="4"/>
  <c r="F36" i="5"/>
  <c r="F36" i="6"/>
  <c r="F36" i="7"/>
  <c r="N44" i="3" s="1"/>
  <c r="F40" i="5"/>
  <c r="F40" i="6"/>
  <c r="F40" i="4"/>
  <c r="F40" i="7"/>
  <c r="E40" i="7" s="1"/>
  <c r="M48" i="3" s="1"/>
  <c r="I37" i="8"/>
  <c r="H37" i="8" s="1"/>
  <c r="O45" i="3" s="1"/>
  <c r="F37" i="7"/>
  <c r="F33" i="4"/>
  <c r="F37" i="6"/>
  <c r="G37" i="11"/>
  <c r="F37" i="11" s="1"/>
  <c r="W45" i="3" s="1"/>
  <c r="F33" i="5"/>
  <c r="F35" i="4"/>
  <c r="G35" i="11"/>
  <c r="X43" i="3" s="1"/>
  <c r="E43" i="2"/>
  <c r="F43" i="3" s="1"/>
  <c r="F33" i="6"/>
  <c r="F35" i="5"/>
  <c r="F37" i="4"/>
  <c r="G33" i="11"/>
  <c r="X41" i="3" s="1"/>
  <c r="G34" i="11"/>
  <c r="X42" i="3" s="1"/>
  <c r="F40" i="9"/>
  <c r="E40" i="9" s="1"/>
  <c r="Q48" i="3" s="1"/>
  <c r="F39" i="9"/>
  <c r="R47" i="3" s="1"/>
  <c r="I39" i="8"/>
  <c r="H39" i="8" s="1"/>
  <c r="O47" i="3" s="1"/>
  <c r="F37" i="5"/>
  <c r="F39" i="5"/>
  <c r="E32" i="4"/>
  <c r="G40" i="3" s="1"/>
  <c r="H40" i="3"/>
  <c r="J34" i="3"/>
  <c r="E26" i="5"/>
  <c r="I34" i="3" s="1"/>
  <c r="E28" i="4"/>
  <c r="G36" i="3" s="1"/>
  <c r="H36" i="3"/>
  <c r="L36" i="3"/>
  <c r="F25" i="5"/>
  <c r="F25" i="4"/>
  <c r="F25" i="6"/>
  <c r="F25" i="7"/>
  <c r="N33" i="3" s="1"/>
  <c r="E30" i="6"/>
  <c r="K38" i="3" s="1"/>
  <c r="L38" i="3"/>
  <c r="E26" i="6"/>
  <c r="K34" i="3" s="1"/>
  <c r="F27" i="5"/>
  <c r="F27" i="4"/>
  <c r="F27" i="6"/>
  <c r="G27" i="11"/>
  <c r="X35" i="3" s="1"/>
  <c r="F27" i="7"/>
  <c r="N35" i="3" s="1"/>
  <c r="F31" i="4"/>
  <c r="F31" i="5"/>
  <c r="F31" i="6"/>
  <c r="F31" i="7"/>
  <c r="N39" i="3" s="1"/>
  <c r="G31" i="11"/>
  <c r="X39" i="3" s="1"/>
  <c r="I28" i="8"/>
  <c r="H28" i="8" s="1"/>
  <c r="O36" i="3" s="1"/>
  <c r="F28" i="5"/>
  <c r="F32" i="6"/>
  <c r="F32" i="9"/>
  <c r="E32" i="9" s="1"/>
  <c r="Q40" i="3" s="1"/>
  <c r="F25" i="9"/>
  <c r="R33" i="3" s="1"/>
  <c r="I31" i="8"/>
  <c r="P39" i="3" s="1"/>
  <c r="F30" i="4"/>
  <c r="F32" i="5"/>
  <c r="G25" i="11"/>
  <c r="X33" i="3" s="1"/>
  <c r="E36" i="2"/>
  <c r="F36" i="3" s="1"/>
  <c r="H27" i="8"/>
  <c r="O35" i="3" s="1"/>
  <c r="F27" i="9"/>
  <c r="R35" i="3" s="1"/>
  <c r="F32" i="7"/>
  <c r="E32" i="7" s="1"/>
  <c r="M40" i="3" s="1"/>
  <c r="F26" i="4"/>
  <c r="F30" i="7"/>
  <c r="F29" i="6"/>
  <c r="F29" i="4"/>
  <c r="F29" i="5"/>
  <c r="F29" i="7"/>
  <c r="E29" i="7" s="1"/>
  <c r="M37" i="3" s="1"/>
  <c r="F28" i="7"/>
  <c r="E28" i="7" s="1"/>
  <c r="M36" i="3" s="1"/>
  <c r="F26" i="9"/>
  <c r="E26" i="9" s="1"/>
  <c r="Q34" i="3" s="1"/>
  <c r="I25" i="8"/>
  <c r="H25" i="8" s="1"/>
  <c r="O33" i="3" s="1"/>
  <c r="I29" i="8"/>
  <c r="H29" i="8" s="1"/>
  <c r="O37" i="3" s="1"/>
  <c r="I32" i="8"/>
  <c r="H32" i="8" s="1"/>
  <c r="O40" i="3" s="1"/>
  <c r="F30" i="5"/>
  <c r="F24" i="7"/>
  <c r="N32" i="3" s="1"/>
  <c r="F24" i="6"/>
  <c r="E24" i="6" s="1"/>
  <c r="K32" i="3" s="1"/>
  <c r="F24" i="4"/>
  <c r="H32" i="3" s="1"/>
  <c r="G24" i="11"/>
  <c r="F24" i="11" s="1"/>
  <c r="W32" i="3" s="1"/>
  <c r="F24" i="5"/>
  <c r="J32" i="3" s="1"/>
  <c r="F23" i="4"/>
  <c r="H31" i="3" s="1"/>
  <c r="F23" i="6"/>
  <c r="E23" i="6" s="1"/>
  <c r="K31" i="3" s="1"/>
  <c r="F23" i="7"/>
  <c r="N31" i="3" s="1"/>
  <c r="I23" i="8"/>
  <c r="H23" i="8" s="1"/>
  <c r="O31" i="3" s="1"/>
  <c r="G23" i="11"/>
  <c r="X31" i="3" s="1"/>
  <c r="F23" i="5"/>
  <c r="J31" i="3" s="1"/>
  <c r="F22" i="5"/>
  <c r="J30" i="3" s="1"/>
  <c r="F22" i="4"/>
  <c r="E22" i="4" s="1"/>
  <c r="G30" i="3" s="1"/>
  <c r="F22" i="9"/>
  <c r="R30" i="3" s="1"/>
  <c r="F22" i="6"/>
  <c r="E22" i="6" s="1"/>
  <c r="K30" i="3" s="1"/>
  <c r="G22" i="11"/>
  <c r="X30" i="3" s="1"/>
  <c r="F22" i="7"/>
  <c r="E22" i="7" s="1"/>
  <c r="M30" i="3" s="1"/>
  <c r="F21" i="6"/>
  <c r="E21" i="6" s="1"/>
  <c r="K29" i="3" s="1"/>
  <c r="F21" i="5"/>
  <c r="E21" i="5" s="1"/>
  <c r="I29" i="3" s="1"/>
  <c r="F21" i="4"/>
  <c r="E21" i="4" s="1"/>
  <c r="G29" i="3" s="1"/>
  <c r="F21" i="7"/>
  <c r="E21" i="7" s="1"/>
  <c r="M29" i="3" s="1"/>
  <c r="G21" i="11"/>
  <c r="X29" i="3" s="1"/>
  <c r="F20" i="4"/>
  <c r="H28" i="3" s="1"/>
  <c r="F20" i="6"/>
  <c r="E20" i="6" s="1"/>
  <c r="K28" i="3" s="1"/>
  <c r="J28" i="3"/>
  <c r="E20" i="5"/>
  <c r="I28" i="3" s="1"/>
  <c r="F19" i="7"/>
  <c r="N27" i="3" s="1"/>
  <c r="F20" i="7"/>
  <c r="E20" i="7" s="1"/>
  <c r="M28" i="3" s="1"/>
  <c r="G20" i="11"/>
  <c r="X28" i="3" s="1"/>
  <c r="E28" i="2"/>
  <c r="F28" i="3" s="1"/>
  <c r="F19" i="4"/>
  <c r="E19" i="4" s="1"/>
  <c r="G27" i="3" s="1"/>
  <c r="F19" i="6"/>
  <c r="E19" i="6" s="1"/>
  <c r="K27" i="3" s="1"/>
  <c r="E27" i="2"/>
  <c r="F27" i="3" s="1"/>
  <c r="F19" i="9"/>
  <c r="R27" i="3" s="1"/>
  <c r="F19" i="5"/>
  <c r="J27" i="3" s="1"/>
  <c r="G19" i="11"/>
  <c r="F19" i="11" s="1"/>
  <c r="W27" i="3" s="1"/>
  <c r="I19" i="8"/>
  <c r="H19" i="8" s="1"/>
  <c r="O27" i="3" s="1"/>
  <c r="G18" i="11"/>
  <c r="X26" i="3" s="1"/>
  <c r="F18" i="6"/>
  <c r="E18" i="6" s="1"/>
  <c r="K26" i="3" s="1"/>
  <c r="F18" i="7"/>
  <c r="E18" i="7" s="1"/>
  <c r="M26" i="3" s="1"/>
  <c r="I18" i="8"/>
  <c r="F18" i="4"/>
  <c r="H26" i="3" s="1"/>
  <c r="F18" i="5"/>
  <c r="E18" i="5" s="1"/>
  <c r="I26" i="3" s="1"/>
  <c r="F17" i="7"/>
  <c r="N25" i="3" s="1"/>
  <c r="G17" i="11"/>
  <c r="X25" i="3" s="1"/>
  <c r="F17" i="5"/>
  <c r="J25" i="3" s="1"/>
  <c r="F17" i="6"/>
  <c r="L25" i="3" s="1"/>
  <c r="I17" i="8"/>
  <c r="H17" i="8" s="1"/>
  <c r="O25" i="3" s="1"/>
  <c r="F17" i="4"/>
  <c r="H25" i="3" s="1"/>
  <c r="G16" i="11"/>
  <c r="F16" i="11" s="1"/>
  <c r="W24" i="3" s="1"/>
  <c r="F16" i="5"/>
  <c r="E16" i="5" s="1"/>
  <c r="I24" i="3" s="1"/>
  <c r="I16" i="8"/>
  <c r="H16" i="8" s="1"/>
  <c r="O24" i="3" s="1"/>
  <c r="F16" i="9"/>
  <c r="E16" i="9" s="1"/>
  <c r="Q24" i="3" s="1"/>
  <c r="F16" i="6"/>
  <c r="L24" i="3" s="1"/>
  <c r="F16" i="7"/>
  <c r="N24" i="3" s="1"/>
  <c r="F16" i="4"/>
  <c r="H24" i="3" s="1"/>
  <c r="F15" i="5"/>
  <c r="J23" i="3" s="1"/>
  <c r="F15" i="9"/>
  <c r="E15" i="9" s="1"/>
  <c r="Q23" i="3" s="1"/>
  <c r="F15" i="6"/>
  <c r="E15" i="6" s="1"/>
  <c r="K23" i="3" s="1"/>
  <c r="G15" i="11"/>
  <c r="X23" i="3" s="1"/>
  <c r="F15" i="7"/>
  <c r="E15" i="7" s="1"/>
  <c r="M23" i="3" s="1"/>
  <c r="I15" i="8"/>
  <c r="F15" i="4"/>
  <c r="E15" i="4" s="1"/>
  <c r="G23" i="3" s="1"/>
  <c r="E75" i="9"/>
  <c r="Q83" i="3" s="1"/>
  <c r="F10" i="11"/>
  <c r="W18" i="3" s="1"/>
  <c r="X18" i="3"/>
  <c r="F12" i="11"/>
  <c r="W20" i="3" s="1"/>
  <c r="X20" i="3"/>
  <c r="E59" i="9"/>
  <c r="Q67" i="3" s="1"/>
  <c r="R67" i="3"/>
  <c r="F40" i="11"/>
  <c r="W48" i="3" s="1"/>
  <c r="X48" i="3"/>
  <c r="X79" i="3"/>
  <c r="F71" i="11"/>
  <c r="W79" i="3" s="1"/>
  <c r="K16" i="10"/>
  <c r="U24" i="3" s="1"/>
  <c r="T24" i="3"/>
  <c r="I16" i="10"/>
  <c r="S24" i="3" s="1"/>
  <c r="K26" i="10"/>
  <c r="U34" i="3" s="1"/>
  <c r="I26" i="10"/>
  <c r="S34" i="3" s="1"/>
  <c r="T34" i="3"/>
  <c r="K32" i="10"/>
  <c r="U40" i="3" s="1"/>
  <c r="T40" i="3"/>
  <c r="I32" i="10"/>
  <c r="S40" i="3" s="1"/>
  <c r="K40" i="10"/>
  <c r="U48" i="3" s="1"/>
  <c r="T48" i="3"/>
  <c r="I40" i="10"/>
  <c r="S48" i="3" s="1"/>
  <c r="K46" i="10"/>
  <c r="U54" i="3" s="1"/>
  <c r="I46" i="10"/>
  <c r="S54" i="3" s="1"/>
  <c r="T54" i="3"/>
  <c r="K54" i="10"/>
  <c r="U62" i="3" s="1"/>
  <c r="I54" i="10"/>
  <c r="S62" i="3" s="1"/>
  <c r="T62" i="3"/>
  <c r="K62" i="10"/>
  <c r="U70" i="3" s="1"/>
  <c r="T70" i="3"/>
  <c r="I62" i="10"/>
  <c r="S70" i="3" s="1"/>
  <c r="K68" i="10"/>
  <c r="U76" i="3" s="1"/>
  <c r="T76" i="3"/>
  <c r="I68" i="10"/>
  <c r="S76" i="3" s="1"/>
  <c r="K76" i="10"/>
  <c r="U84" i="3" s="1"/>
  <c r="T84" i="3"/>
  <c r="I76" i="10"/>
  <c r="S84" i="3" s="1"/>
  <c r="K84" i="10"/>
  <c r="U92" i="3" s="1"/>
  <c r="T92" i="3"/>
  <c r="I84" i="10"/>
  <c r="S92" i="3" s="1"/>
  <c r="K92" i="10"/>
  <c r="U100" i="3" s="1"/>
  <c r="T100" i="3"/>
  <c r="I92" i="10"/>
  <c r="S100" i="3" s="1"/>
  <c r="K9" i="10"/>
  <c r="U17" i="3" s="1"/>
  <c r="T17" i="3"/>
  <c r="I9" i="10"/>
  <c r="S17" i="3" s="1"/>
  <c r="F63" i="11"/>
  <c r="W71" i="3" s="1"/>
  <c r="X71" i="3"/>
  <c r="F79" i="11"/>
  <c r="W87" i="3" s="1"/>
  <c r="X87" i="3"/>
  <c r="F87" i="11"/>
  <c r="W95" i="3" s="1"/>
  <c r="X95" i="3"/>
  <c r="F28" i="11"/>
  <c r="W36" i="3" s="1"/>
  <c r="X44" i="3"/>
  <c r="F36" i="11"/>
  <c r="W44" i="3" s="1"/>
  <c r="X68" i="3"/>
  <c r="F60" i="11"/>
  <c r="W68" i="3" s="1"/>
  <c r="F66" i="11"/>
  <c r="W74" i="3" s="1"/>
  <c r="X74" i="3"/>
  <c r="F70" i="11"/>
  <c r="W78" i="3" s="1"/>
  <c r="X78" i="3"/>
  <c r="F74" i="11"/>
  <c r="W82" i="3" s="1"/>
  <c r="X82" i="3"/>
  <c r="F82" i="11"/>
  <c r="W90" i="3" s="1"/>
  <c r="X90" i="3"/>
  <c r="F86" i="11"/>
  <c r="W94" i="3" s="1"/>
  <c r="X94" i="3"/>
  <c r="F90" i="11"/>
  <c r="W98" i="3" s="1"/>
  <c r="X98" i="3"/>
  <c r="F61" i="11"/>
  <c r="W69" i="3" s="1"/>
  <c r="X69" i="3"/>
  <c r="F67" i="11"/>
  <c r="W75" i="3" s="1"/>
  <c r="X75" i="3"/>
  <c r="F75" i="11"/>
  <c r="W83" i="3" s="1"/>
  <c r="X83" i="3"/>
  <c r="F77" i="11"/>
  <c r="W85" i="3" s="1"/>
  <c r="X85" i="3"/>
  <c r="F83" i="11"/>
  <c r="W91" i="3" s="1"/>
  <c r="X91" i="3"/>
  <c r="F85" i="11"/>
  <c r="W93" i="3" s="1"/>
  <c r="X93" i="3"/>
  <c r="F89" i="11"/>
  <c r="W97" i="3" s="1"/>
  <c r="X97" i="3"/>
  <c r="F91" i="11"/>
  <c r="W99" i="3" s="1"/>
  <c r="X99" i="3"/>
  <c r="K13" i="10"/>
  <c r="U21" i="3" s="1"/>
  <c r="T21" i="3"/>
  <c r="I13" i="10"/>
  <c r="S21" i="3" s="1"/>
  <c r="F29" i="11"/>
  <c r="W37" i="3" s="1"/>
  <c r="X37" i="3"/>
  <c r="F41" i="11"/>
  <c r="W49" i="3" s="1"/>
  <c r="X49" i="3"/>
  <c r="F43" i="11"/>
  <c r="W51" i="3" s="1"/>
  <c r="X51" i="3"/>
  <c r="F45" i="11"/>
  <c r="W53" i="3" s="1"/>
  <c r="X53" i="3"/>
  <c r="F49" i="11"/>
  <c r="W57" i="3" s="1"/>
  <c r="X57" i="3"/>
  <c r="F51" i="11"/>
  <c r="W59" i="3" s="1"/>
  <c r="X59" i="3"/>
  <c r="F53" i="11"/>
  <c r="W61" i="3" s="1"/>
  <c r="X61" i="3"/>
  <c r="F57" i="11"/>
  <c r="W65" i="3" s="1"/>
  <c r="X65" i="3"/>
  <c r="F59" i="11"/>
  <c r="W67" i="3" s="1"/>
  <c r="X67" i="3"/>
  <c r="F65" i="11"/>
  <c r="W73" i="3" s="1"/>
  <c r="X73" i="3"/>
  <c r="F69" i="11"/>
  <c r="W77" i="3" s="1"/>
  <c r="X77" i="3"/>
  <c r="F73" i="11"/>
  <c r="W81" i="3" s="1"/>
  <c r="X81" i="3"/>
  <c r="F81" i="11"/>
  <c r="W89" i="3" s="1"/>
  <c r="X89" i="3"/>
  <c r="F93" i="11"/>
  <c r="W101" i="3" s="1"/>
  <c r="X101" i="3"/>
  <c r="F48" i="11"/>
  <c r="W56" i="3" s="1"/>
  <c r="X56" i="3"/>
  <c r="F56" i="11"/>
  <c r="W64" i="3" s="1"/>
  <c r="X64" i="3"/>
  <c r="F80" i="11"/>
  <c r="W88" i="3" s="1"/>
  <c r="X88" i="3"/>
  <c r="F8" i="9"/>
  <c r="E8" i="9" s="1"/>
  <c r="Q16" i="3" s="1"/>
  <c r="E68" i="2"/>
  <c r="F68" i="3" s="1"/>
  <c r="E100" i="2"/>
  <c r="F100" i="3" s="1"/>
  <c r="E65" i="2"/>
  <c r="F65" i="3" s="1"/>
  <c r="N52" i="3"/>
  <c r="H14" i="8"/>
  <c r="O22" i="3" s="1"/>
  <c r="R51" i="3"/>
  <c r="F20" i="9"/>
  <c r="R28" i="3" s="1"/>
  <c r="F24" i="9"/>
  <c r="E24" i="9" s="1"/>
  <c r="Q32" i="3" s="1"/>
  <c r="F28" i="9"/>
  <c r="R36" i="3" s="1"/>
  <c r="F36" i="9"/>
  <c r="R44" i="3" s="1"/>
  <c r="F48" i="9"/>
  <c r="R56" i="3" s="1"/>
  <c r="F56" i="9"/>
  <c r="R64" i="3" s="1"/>
  <c r="F80" i="9"/>
  <c r="E80" i="9" s="1"/>
  <c r="Q88" i="3" s="1"/>
  <c r="F17" i="9"/>
  <c r="R25" i="3" s="1"/>
  <c r="F29" i="9"/>
  <c r="E29" i="9" s="1"/>
  <c r="Q37" i="3" s="1"/>
  <c r="F41" i="9"/>
  <c r="E41" i="9" s="1"/>
  <c r="Q49" i="3" s="1"/>
  <c r="F65" i="9"/>
  <c r="E65" i="9" s="1"/>
  <c r="Q73" i="3" s="1"/>
  <c r="F83" i="9"/>
  <c r="R91" i="3" s="1"/>
  <c r="E25" i="2"/>
  <c r="F25" i="3" s="1"/>
  <c r="E64" i="2"/>
  <c r="F64" i="3" s="1"/>
  <c r="E96" i="2"/>
  <c r="F96" i="3" s="1"/>
  <c r="E31" i="2"/>
  <c r="F31" i="3" s="1"/>
  <c r="E91" i="2"/>
  <c r="F91" i="3" s="1"/>
  <c r="E49" i="2"/>
  <c r="F49" i="3" s="1"/>
  <c r="E40" i="2"/>
  <c r="F40" i="3" s="1"/>
  <c r="H71" i="8"/>
  <c r="O79" i="3" s="1"/>
  <c r="H40" i="8"/>
  <c r="O48" i="3" s="1"/>
  <c r="H56" i="8"/>
  <c r="O64" i="3" s="1"/>
  <c r="H72" i="8"/>
  <c r="O80" i="3" s="1"/>
  <c r="H80" i="8"/>
  <c r="O88" i="3" s="1"/>
  <c r="H88" i="8"/>
  <c r="O96" i="3" s="1"/>
  <c r="E79" i="7"/>
  <c r="M87" i="3" s="1"/>
  <c r="F12" i="9"/>
  <c r="R20" i="3" s="1"/>
  <c r="H13" i="8"/>
  <c r="O21" i="3" s="1"/>
  <c r="E74" i="9"/>
  <c r="Q82" i="3" s="1"/>
  <c r="E63" i="9"/>
  <c r="Q71" i="3" s="1"/>
  <c r="F47" i="9"/>
  <c r="E47" i="9" s="1"/>
  <c r="Q55" i="3" s="1"/>
  <c r="F85" i="9"/>
  <c r="E85" i="9" s="1"/>
  <c r="Q93" i="3" s="1"/>
  <c r="K14" i="10"/>
  <c r="U22" i="3" s="1"/>
  <c r="I14" i="10"/>
  <c r="S22" i="3" s="1"/>
  <c r="T22" i="3"/>
  <c r="F64" i="11"/>
  <c r="W72" i="3" s="1"/>
  <c r="X72" i="3"/>
  <c r="F72" i="11"/>
  <c r="W80" i="3" s="1"/>
  <c r="X80" i="3"/>
  <c r="F88" i="11"/>
  <c r="W96" i="3" s="1"/>
  <c r="X96" i="3"/>
  <c r="K22" i="10"/>
  <c r="U30" i="3" s="1"/>
  <c r="T30" i="3"/>
  <c r="I22" i="10"/>
  <c r="S30" i="3" s="1"/>
  <c r="K30" i="10"/>
  <c r="U38" i="3" s="1"/>
  <c r="I30" i="10"/>
  <c r="S38" i="3" s="1"/>
  <c r="T38" i="3"/>
  <c r="K38" i="10"/>
  <c r="U46" i="3" s="1"/>
  <c r="I38" i="10"/>
  <c r="S46" i="3" s="1"/>
  <c r="T46" i="3"/>
  <c r="K44" i="10"/>
  <c r="U52" i="3" s="1"/>
  <c r="T52" i="3"/>
  <c r="I44" i="10"/>
  <c r="S52" i="3" s="1"/>
  <c r="K52" i="10"/>
  <c r="U60" i="3" s="1"/>
  <c r="T60" i="3"/>
  <c r="I52" i="10"/>
  <c r="S60" i="3" s="1"/>
  <c r="K58" i="10"/>
  <c r="U66" i="3" s="1"/>
  <c r="I58" i="10"/>
  <c r="S66" i="3" s="1"/>
  <c r="T66" i="3"/>
  <c r="K64" i="10"/>
  <c r="U72" i="3" s="1"/>
  <c r="T72" i="3"/>
  <c r="I64" i="10"/>
  <c r="S72" i="3" s="1"/>
  <c r="K72" i="10"/>
  <c r="U80" i="3" s="1"/>
  <c r="T80" i="3"/>
  <c r="I72" i="10"/>
  <c r="S80" i="3" s="1"/>
  <c r="K78" i="10"/>
  <c r="U86" i="3" s="1"/>
  <c r="T86" i="3"/>
  <c r="I78" i="10"/>
  <c r="S86" i="3" s="1"/>
  <c r="K88" i="10"/>
  <c r="U96" i="3" s="1"/>
  <c r="T96" i="3"/>
  <c r="I88" i="10"/>
  <c r="S96" i="3" s="1"/>
  <c r="K11" i="10"/>
  <c r="U19" i="3" s="1"/>
  <c r="T19" i="3"/>
  <c r="I11" i="10"/>
  <c r="S19" i="3" s="1"/>
  <c r="X47" i="3"/>
  <c r="F39" i="11"/>
  <c r="W47" i="3" s="1"/>
  <c r="F47" i="11"/>
  <c r="W55" i="3" s="1"/>
  <c r="X55" i="3"/>
  <c r="F55" i="11"/>
  <c r="W63" i="3" s="1"/>
  <c r="X63" i="3"/>
  <c r="F34" i="11"/>
  <c r="W42" i="3" s="1"/>
  <c r="F42" i="11"/>
  <c r="W50" i="3" s="1"/>
  <c r="X50" i="3"/>
  <c r="F50" i="11"/>
  <c r="W58" i="3" s="1"/>
  <c r="X58" i="3"/>
  <c r="K61" i="10"/>
  <c r="U69" i="3" s="1"/>
  <c r="I61" i="10"/>
  <c r="S69" i="3" s="1"/>
  <c r="T69" i="3"/>
  <c r="I67" i="10"/>
  <c r="S75" i="3" s="1"/>
  <c r="K67" i="10"/>
  <c r="U75" i="3" s="1"/>
  <c r="T75" i="3"/>
  <c r="I71" i="10"/>
  <c r="S79" i="3" s="1"/>
  <c r="K71" i="10"/>
  <c r="U79" i="3" s="1"/>
  <c r="T79" i="3"/>
  <c r="I75" i="10"/>
  <c r="S83" i="3" s="1"/>
  <c r="K75" i="10"/>
  <c r="U83" i="3" s="1"/>
  <c r="T83" i="3"/>
  <c r="K77" i="10"/>
  <c r="U85" i="3" s="1"/>
  <c r="I77" i="10"/>
  <c r="S85" i="3" s="1"/>
  <c r="T85" i="3"/>
  <c r="I83" i="10"/>
  <c r="S91" i="3" s="1"/>
  <c r="K83" i="10"/>
  <c r="U91" i="3" s="1"/>
  <c r="T91" i="3"/>
  <c r="K85" i="10"/>
  <c r="U93" i="3" s="1"/>
  <c r="I85" i="10"/>
  <c r="S93" i="3" s="1"/>
  <c r="T93" i="3"/>
  <c r="K89" i="10"/>
  <c r="U97" i="3" s="1"/>
  <c r="I89" i="10"/>
  <c r="S97" i="3" s="1"/>
  <c r="T97" i="3"/>
  <c r="I91" i="10"/>
  <c r="S99" i="3" s="1"/>
  <c r="K91" i="10"/>
  <c r="U99" i="3" s="1"/>
  <c r="T99" i="3"/>
  <c r="K7" i="10"/>
  <c r="U15" i="3" s="1"/>
  <c r="T15" i="3"/>
  <c r="I7" i="10"/>
  <c r="S15" i="3" s="1"/>
  <c r="K8" i="10"/>
  <c r="U16" i="3" s="1"/>
  <c r="T16" i="3"/>
  <c r="I8" i="10"/>
  <c r="S16" i="3" s="1"/>
  <c r="K12" i="10"/>
  <c r="U20" i="3" s="1"/>
  <c r="T20" i="3"/>
  <c r="I12" i="10"/>
  <c r="S20" i="3" s="1"/>
  <c r="F26" i="11"/>
  <c r="W34" i="3" s="1"/>
  <c r="X34" i="3"/>
  <c r="F30" i="11"/>
  <c r="W38" i="3" s="1"/>
  <c r="X38" i="3"/>
  <c r="X46" i="3"/>
  <c r="X52" i="3"/>
  <c r="F44" i="11"/>
  <c r="W52" i="3" s="1"/>
  <c r="F46" i="11"/>
  <c r="W54" i="3" s="1"/>
  <c r="X54" i="3"/>
  <c r="X60" i="3"/>
  <c r="F52" i="11"/>
  <c r="W60" i="3" s="1"/>
  <c r="F54" i="11"/>
  <c r="W62" i="3" s="1"/>
  <c r="X62" i="3"/>
  <c r="F58" i="11"/>
  <c r="W66" i="3" s="1"/>
  <c r="X66" i="3"/>
  <c r="F62" i="11"/>
  <c r="W70" i="3" s="1"/>
  <c r="X70" i="3"/>
  <c r="X76" i="3"/>
  <c r="F68" i="11"/>
  <c r="W76" i="3" s="1"/>
  <c r="X84" i="3"/>
  <c r="F76" i="11"/>
  <c r="W84" i="3" s="1"/>
  <c r="F78" i="11"/>
  <c r="W86" i="3" s="1"/>
  <c r="X86" i="3"/>
  <c r="X92" i="3"/>
  <c r="F84" i="11"/>
  <c r="W92" i="3" s="1"/>
  <c r="X100" i="3"/>
  <c r="F92" i="11"/>
  <c r="W100" i="3" s="1"/>
  <c r="I15" i="10"/>
  <c r="S23" i="3" s="1"/>
  <c r="K15" i="10"/>
  <c r="U23" i="3" s="1"/>
  <c r="T23" i="3"/>
  <c r="K17" i="10"/>
  <c r="U25" i="3" s="1"/>
  <c r="I17" i="10"/>
  <c r="S25" i="3" s="1"/>
  <c r="T25" i="3"/>
  <c r="I19" i="10"/>
  <c r="S27" i="3" s="1"/>
  <c r="K19" i="10"/>
  <c r="U27" i="3" s="1"/>
  <c r="T27" i="3"/>
  <c r="K21" i="10"/>
  <c r="U29" i="3" s="1"/>
  <c r="T29" i="3"/>
  <c r="I21" i="10"/>
  <c r="S29" i="3" s="1"/>
  <c r="T31" i="3"/>
  <c r="K23" i="10"/>
  <c r="U31" i="3" s="1"/>
  <c r="I23" i="10"/>
  <c r="S31" i="3" s="1"/>
  <c r="K25" i="10"/>
  <c r="U33" i="3" s="1"/>
  <c r="I25" i="10"/>
  <c r="S33" i="3" s="1"/>
  <c r="T33" i="3"/>
  <c r="I27" i="10"/>
  <c r="S35" i="3" s="1"/>
  <c r="K27" i="10"/>
  <c r="U35" i="3" s="1"/>
  <c r="T35" i="3"/>
  <c r="K29" i="10"/>
  <c r="U37" i="3" s="1"/>
  <c r="I29" i="10"/>
  <c r="S37" i="3" s="1"/>
  <c r="T37" i="3"/>
  <c r="I31" i="10"/>
  <c r="S39" i="3" s="1"/>
  <c r="K31" i="10"/>
  <c r="U39" i="3" s="1"/>
  <c r="T39" i="3"/>
  <c r="K33" i="10"/>
  <c r="U41" i="3" s="1"/>
  <c r="I33" i="10"/>
  <c r="S41" i="3" s="1"/>
  <c r="T41" i="3"/>
  <c r="I35" i="10"/>
  <c r="S43" i="3" s="1"/>
  <c r="K35" i="10"/>
  <c r="U43" i="3" s="1"/>
  <c r="T43" i="3"/>
  <c r="K37" i="10"/>
  <c r="U45" i="3" s="1"/>
  <c r="I37" i="10"/>
  <c r="S45" i="3" s="1"/>
  <c r="T45" i="3"/>
  <c r="I39" i="10"/>
  <c r="S47" i="3" s="1"/>
  <c r="K39" i="10"/>
  <c r="U47" i="3" s="1"/>
  <c r="T47" i="3"/>
  <c r="K41" i="10"/>
  <c r="U49" i="3" s="1"/>
  <c r="I41" i="10"/>
  <c r="S49" i="3" s="1"/>
  <c r="T49" i="3"/>
  <c r="I43" i="10"/>
  <c r="S51" i="3" s="1"/>
  <c r="K43" i="10"/>
  <c r="U51" i="3" s="1"/>
  <c r="T51" i="3"/>
  <c r="K45" i="10"/>
  <c r="U53" i="3" s="1"/>
  <c r="I45" i="10"/>
  <c r="S53" i="3" s="1"/>
  <c r="T53" i="3"/>
  <c r="I47" i="10"/>
  <c r="S55" i="3" s="1"/>
  <c r="K47" i="10"/>
  <c r="U55" i="3" s="1"/>
  <c r="T55" i="3"/>
  <c r="K49" i="10"/>
  <c r="U57" i="3" s="1"/>
  <c r="I49" i="10"/>
  <c r="S57" i="3" s="1"/>
  <c r="T57" i="3"/>
  <c r="I51" i="10"/>
  <c r="S59" i="3" s="1"/>
  <c r="K51" i="10"/>
  <c r="U59" i="3" s="1"/>
  <c r="T59" i="3"/>
  <c r="K53" i="10"/>
  <c r="U61" i="3" s="1"/>
  <c r="I53" i="10"/>
  <c r="S61" i="3" s="1"/>
  <c r="T61" i="3"/>
  <c r="I55" i="10"/>
  <c r="S63" i="3" s="1"/>
  <c r="K55" i="10"/>
  <c r="U63" i="3" s="1"/>
  <c r="T63" i="3"/>
  <c r="K57" i="10"/>
  <c r="U65" i="3" s="1"/>
  <c r="I57" i="10"/>
  <c r="S65" i="3" s="1"/>
  <c r="T65" i="3"/>
  <c r="I59" i="10"/>
  <c r="S67" i="3" s="1"/>
  <c r="K59" i="10"/>
  <c r="U67" i="3" s="1"/>
  <c r="T67" i="3"/>
  <c r="I63" i="10"/>
  <c r="S71" i="3" s="1"/>
  <c r="K63" i="10"/>
  <c r="U71" i="3" s="1"/>
  <c r="T71" i="3"/>
  <c r="K65" i="10"/>
  <c r="U73" i="3" s="1"/>
  <c r="I65" i="10"/>
  <c r="S73" i="3" s="1"/>
  <c r="T73" i="3"/>
  <c r="K69" i="10"/>
  <c r="U77" i="3" s="1"/>
  <c r="I69" i="10"/>
  <c r="S77" i="3" s="1"/>
  <c r="T77" i="3"/>
  <c r="K73" i="10"/>
  <c r="U81" i="3" s="1"/>
  <c r="I73" i="10"/>
  <c r="S81" i="3" s="1"/>
  <c r="T81" i="3"/>
  <c r="I79" i="10"/>
  <c r="S87" i="3" s="1"/>
  <c r="K79" i="10"/>
  <c r="U87" i="3" s="1"/>
  <c r="T87" i="3"/>
  <c r="K81" i="10"/>
  <c r="U89" i="3" s="1"/>
  <c r="I81" i="10"/>
  <c r="S89" i="3" s="1"/>
  <c r="T89" i="3"/>
  <c r="I87" i="10"/>
  <c r="S95" i="3" s="1"/>
  <c r="K87" i="10"/>
  <c r="U95" i="3" s="1"/>
  <c r="T95" i="3"/>
  <c r="K93" i="10"/>
  <c r="U101" i="3" s="1"/>
  <c r="I93" i="10"/>
  <c r="S101" i="3" s="1"/>
  <c r="T101" i="3"/>
  <c r="K10" i="10"/>
  <c r="U18" i="3" s="1"/>
  <c r="T18" i="3"/>
  <c r="I10" i="10"/>
  <c r="S18" i="3" s="1"/>
  <c r="K18" i="10"/>
  <c r="U26" i="3" s="1"/>
  <c r="I18" i="10"/>
  <c r="S26" i="3" s="1"/>
  <c r="T26" i="3"/>
  <c r="K20" i="10"/>
  <c r="U28" i="3" s="1"/>
  <c r="T28" i="3"/>
  <c r="I20" i="10"/>
  <c r="S28" i="3" s="1"/>
  <c r="K24" i="10"/>
  <c r="U32" i="3" s="1"/>
  <c r="T32" i="3"/>
  <c r="I24" i="10"/>
  <c r="S32" i="3" s="1"/>
  <c r="K28" i="10"/>
  <c r="U36" i="3" s="1"/>
  <c r="T36" i="3"/>
  <c r="I28" i="10"/>
  <c r="S36" i="3" s="1"/>
  <c r="K34" i="10"/>
  <c r="U42" i="3" s="1"/>
  <c r="I34" i="10"/>
  <c r="S42" i="3" s="1"/>
  <c r="T42" i="3"/>
  <c r="K36" i="10"/>
  <c r="U44" i="3" s="1"/>
  <c r="T44" i="3"/>
  <c r="I36" i="10"/>
  <c r="S44" i="3" s="1"/>
  <c r="K42" i="10"/>
  <c r="U50" i="3" s="1"/>
  <c r="I42" i="10"/>
  <c r="S50" i="3" s="1"/>
  <c r="T50" i="3"/>
  <c r="K48" i="10"/>
  <c r="U56" i="3" s="1"/>
  <c r="T56" i="3"/>
  <c r="I48" i="10"/>
  <c r="S56" i="3" s="1"/>
  <c r="K50" i="10"/>
  <c r="U58" i="3" s="1"/>
  <c r="I50" i="10"/>
  <c r="S58" i="3" s="1"/>
  <c r="T58" i="3"/>
  <c r="K56" i="10"/>
  <c r="U64" i="3" s="1"/>
  <c r="T64" i="3"/>
  <c r="I56" i="10"/>
  <c r="S64" i="3" s="1"/>
  <c r="K60" i="10"/>
  <c r="U68" i="3" s="1"/>
  <c r="T68" i="3"/>
  <c r="I60" i="10"/>
  <c r="S68" i="3" s="1"/>
  <c r="K66" i="10"/>
  <c r="U74" i="3" s="1"/>
  <c r="T74" i="3"/>
  <c r="I66" i="10"/>
  <c r="S74" i="3" s="1"/>
  <c r="K70" i="10"/>
  <c r="U78" i="3" s="1"/>
  <c r="I70" i="10"/>
  <c r="S78" i="3" s="1"/>
  <c r="T78" i="3"/>
  <c r="K74" i="10"/>
  <c r="U82" i="3" s="1"/>
  <c r="T82" i="3"/>
  <c r="I74" i="10"/>
  <c r="S82" i="3" s="1"/>
  <c r="K80" i="10"/>
  <c r="U88" i="3" s="1"/>
  <c r="T88" i="3"/>
  <c r="I80" i="10"/>
  <c r="S88" i="3" s="1"/>
  <c r="K82" i="10"/>
  <c r="U90" i="3" s="1"/>
  <c r="T90" i="3"/>
  <c r="I82" i="10"/>
  <c r="S90" i="3" s="1"/>
  <c r="K86" i="10"/>
  <c r="U94" i="3" s="1"/>
  <c r="T94" i="3"/>
  <c r="I86" i="10"/>
  <c r="S94" i="3" s="1"/>
  <c r="K90" i="10"/>
  <c r="U98" i="3" s="1"/>
  <c r="T98" i="3"/>
  <c r="I90" i="10"/>
  <c r="S98" i="3" s="1"/>
  <c r="E32" i="2"/>
  <c r="F32" i="3" s="1"/>
  <c r="E73" i="2"/>
  <c r="F73" i="3" s="1"/>
  <c r="E44" i="2"/>
  <c r="F44" i="3" s="1"/>
  <c r="E56" i="2"/>
  <c r="F56" i="3" s="1"/>
  <c r="H35" i="8"/>
  <c r="O43" i="3" s="1"/>
  <c r="H49" i="8"/>
  <c r="O57" i="3" s="1"/>
  <c r="H91" i="8"/>
  <c r="O99" i="3" s="1"/>
  <c r="E90" i="9"/>
  <c r="Q98" i="3" s="1"/>
  <c r="F60" i="9"/>
  <c r="E60" i="9" s="1"/>
  <c r="Q68" i="3" s="1"/>
  <c r="F35" i="9"/>
  <c r="E35" i="9" s="1"/>
  <c r="Q43" i="3" s="1"/>
  <c r="F49" i="9"/>
  <c r="E49" i="9" s="1"/>
  <c r="Q57" i="3" s="1"/>
  <c r="F57" i="9"/>
  <c r="E57" i="9" s="1"/>
  <c r="Q65" i="3" s="1"/>
  <c r="F79" i="9"/>
  <c r="E79" i="9" s="1"/>
  <c r="Q87" i="3" s="1"/>
  <c r="F91" i="9"/>
  <c r="R99" i="3" s="1"/>
  <c r="E15" i="2"/>
  <c r="D15" i="2" s="1"/>
  <c r="E24" i="2"/>
  <c r="F24" i="3" s="1"/>
  <c r="E88" i="2"/>
  <c r="F88" i="3" s="1"/>
  <c r="R78" i="3"/>
  <c r="R81" i="3"/>
  <c r="F18" i="9"/>
  <c r="R26" i="3" s="1"/>
  <c r="F34" i="9"/>
  <c r="E34" i="9" s="1"/>
  <c r="Q42" i="3" s="1"/>
  <c r="F42" i="9"/>
  <c r="R50" i="3" s="1"/>
  <c r="F50" i="9"/>
  <c r="R58" i="3" s="1"/>
  <c r="F66" i="9"/>
  <c r="R74" i="3" s="1"/>
  <c r="F21" i="9"/>
  <c r="E21" i="9" s="1"/>
  <c r="Q29" i="3" s="1"/>
  <c r="F33" i="9"/>
  <c r="R41" i="3" s="1"/>
  <c r="F37" i="9"/>
  <c r="E37" i="9" s="1"/>
  <c r="Q45" i="3" s="1"/>
  <c r="F53" i="9"/>
  <c r="R61" i="3" s="1"/>
  <c r="F69" i="9"/>
  <c r="R77" i="3" s="1"/>
  <c r="F81" i="9"/>
  <c r="E81" i="9" s="1"/>
  <c r="Q89" i="3" s="1"/>
  <c r="N93" i="3"/>
  <c r="R70" i="3"/>
  <c r="E63" i="2"/>
  <c r="F63" i="3" s="1"/>
  <c r="R94" i="3"/>
  <c r="E30" i="9"/>
  <c r="Q38" i="3" s="1"/>
  <c r="E74" i="2"/>
  <c r="F74" i="3" s="1"/>
  <c r="E27" i="9"/>
  <c r="Q35" i="3" s="1"/>
  <c r="E98" i="2"/>
  <c r="F98" i="3" s="1"/>
  <c r="E34" i="2"/>
  <c r="F34" i="3" s="1"/>
  <c r="R18" i="3"/>
  <c r="E41" i="2"/>
  <c r="F41" i="3" s="1"/>
  <c r="E71" i="2"/>
  <c r="F71" i="3" s="1"/>
  <c r="E89" i="2"/>
  <c r="F89" i="3" s="1"/>
  <c r="E50" i="2"/>
  <c r="F50" i="3" s="1"/>
  <c r="E42" i="2"/>
  <c r="F42" i="3" s="1"/>
  <c r="E86" i="2"/>
  <c r="F86" i="3" s="1"/>
  <c r="E82" i="2"/>
  <c r="F82" i="3" s="1"/>
  <c r="H87" i="8"/>
  <c r="O95" i="3" s="1"/>
  <c r="R54" i="3"/>
  <c r="E51" i="9"/>
  <c r="Q59" i="3" s="1"/>
  <c r="R97" i="3"/>
  <c r="E23" i="2"/>
  <c r="F23" i="3" s="1"/>
  <c r="E38" i="2"/>
  <c r="F38" i="3" s="1"/>
  <c r="E35" i="2"/>
  <c r="F35" i="3" s="1"/>
  <c r="E83" i="2"/>
  <c r="F83" i="3" s="1"/>
  <c r="E37" i="7"/>
  <c r="M45" i="3" s="1"/>
  <c r="E39" i="2"/>
  <c r="F39" i="3" s="1"/>
  <c r="E66" i="2"/>
  <c r="F66" i="3" s="1"/>
  <c r="E67" i="2"/>
  <c r="F67" i="3" s="1"/>
  <c r="E95" i="2"/>
  <c r="F95" i="3" s="1"/>
  <c r="H33" i="8"/>
  <c r="O41" i="3" s="1"/>
  <c r="E45" i="7"/>
  <c r="M53" i="3" s="1"/>
  <c r="R62" i="3"/>
  <c r="R86" i="3"/>
  <c r="E67" i="9"/>
  <c r="Q75" i="3" s="1"/>
  <c r="E7" i="9"/>
  <c r="Q15" i="3" s="1"/>
  <c r="R32" i="3"/>
  <c r="E56" i="9"/>
  <c r="Q64" i="3" s="1"/>
  <c r="R72" i="3"/>
  <c r="E64" i="9"/>
  <c r="Q72" i="3" s="1"/>
  <c r="R80" i="3"/>
  <c r="E72" i="9"/>
  <c r="Q80" i="3" s="1"/>
  <c r="R88" i="3"/>
  <c r="R96" i="3"/>
  <c r="E88" i="9"/>
  <c r="Q96" i="3" s="1"/>
  <c r="R49" i="3"/>
  <c r="E9" i="9"/>
  <c r="Q17" i="3" s="1"/>
  <c r="E58" i="9"/>
  <c r="Q66" i="3" s="1"/>
  <c r="R66" i="3"/>
  <c r="E44" i="9"/>
  <c r="Q52" i="3" s="1"/>
  <c r="R52" i="3"/>
  <c r="E52" i="9"/>
  <c r="Q60" i="3" s="1"/>
  <c r="R60" i="3"/>
  <c r="R84" i="3"/>
  <c r="E76" i="9"/>
  <c r="Q84" i="3" s="1"/>
  <c r="E84" i="9"/>
  <c r="Q92" i="3" s="1"/>
  <c r="R92" i="3"/>
  <c r="R73" i="3"/>
  <c r="E69" i="2"/>
  <c r="F69" i="3" s="1"/>
  <c r="E47" i="2"/>
  <c r="F47" i="3" s="1"/>
  <c r="F11" i="9"/>
  <c r="E11" i="9" s="1"/>
  <c r="Q19" i="3" s="1"/>
  <c r="E61" i="9"/>
  <c r="Q69" i="3" s="1"/>
  <c r="E92" i="9"/>
  <c r="Q100" i="3" s="1"/>
  <c r="E53" i="2"/>
  <c r="F53" i="3" s="1"/>
  <c r="E81" i="2"/>
  <c r="F81" i="3" s="1"/>
  <c r="E29" i="2"/>
  <c r="F29" i="3" s="1"/>
  <c r="E45" i="2"/>
  <c r="F45" i="3" s="1"/>
  <c r="E61" i="2"/>
  <c r="F61" i="3" s="1"/>
  <c r="E77" i="2"/>
  <c r="F77" i="3" s="1"/>
  <c r="E93" i="2"/>
  <c r="F93" i="3" s="1"/>
  <c r="E90" i="2"/>
  <c r="F90" i="3" s="1"/>
  <c r="E33" i="2"/>
  <c r="F33" i="3" s="1"/>
  <c r="N47" i="3"/>
  <c r="P70" i="3"/>
  <c r="N81" i="3"/>
  <c r="N18" i="3"/>
  <c r="E87" i="9"/>
  <c r="Q95" i="3" s="1"/>
  <c r="E23" i="9"/>
  <c r="Q31" i="3" s="1"/>
  <c r="E55" i="9"/>
  <c r="Q63" i="3" s="1"/>
  <c r="E55" i="2"/>
  <c r="F55" i="3" s="1"/>
  <c r="E30" i="2"/>
  <c r="F30" i="3" s="1"/>
  <c r="E46" i="2"/>
  <c r="F46" i="3" s="1"/>
  <c r="E62" i="2"/>
  <c r="F62" i="3" s="1"/>
  <c r="E78" i="2"/>
  <c r="F78" i="3" s="1"/>
  <c r="E94" i="2"/>
  <c r="F94" i="3" s="1"/>
  <c r="E70" i="2"/>
  <c r="F70" i="3" s="1"/>
  <c r="E26" i="2"/>
  <c r="F26" i="3" s="1"/>
  <c r="E58" i="2"/>
  <c r="F58" i="3" s="1"/>
  <c r="E101" i="2"/>
  <c r="F101" i="3" s="1"/>
  <c r="E54" i="2"/>
  <c r="F54" i="3" s="1"/>
  <c r="F13" i="9"/>
  <c r="E13" i="9" s="1"/>
  <c r="Q21" i="3" s="1"/>
  <c r="F14" i="9"/>
  <c r="R22" i="3" s="1"/>
  <c r="G22" i="3"/>
  <c r="E22" i="2"/>
  <c r="F22" i="3" s="1"/>
  <c r="E14" i="6"/>
  <c r="K22" i="3" s="1"/>
  <c r="G21" i="3"/>
  <c r="E13" i="6"/>
  <c r="K21" i="3" s="1"/>
  <c r="N21" i="3"/>
  <c r="E21" i="2"/>
  <c r="F21" i="3" s="1"/>
  <c r="G20" i="3"/>
  <c r="E20" i="2"/>
  <c r="F20" i="3" s="1"/>
  <c r="L20" i="3"/>
  <c r="E12" i="7"/>
  <c r="M20" i="3" s="1"/>
  <c r="H19" i="3"/>
  <c r="E11" i="5"/>
  <c r="I19" i="3" s="1"/>
  <c r="E11" i="6"/>
  <c r="K19" i="3" s="1"/>
  <c r="E19" i="2"/>
  <c r="F19" i="3" s="1"/>
  <c r="E18" i="2"/>
  <c r="G18" i="3"/>
  <c r="J18" i="3"/>
  <c r="E9" i="6"/>
  <c r="K17" i="3" s="1"/>
  <c r="E17" i="2"/>
  <c r="G17" i="3"/>
  <c r="E8" i="6"/>
  <c r="K16" i="3" s="1"/>
  <c r="H8" i="8"/>
  <c r="P35" i="3"/>
  <c r="P69" i="3"/>
  <c r="P83" i="3"/>
  <c r="O83" i="3"/>
  <c r="P53" i="3"/>
  <c r="E77" i="7"/>
  <c r="M85" i="3" s="1"/>
  <c r="N85" i="3"/>
  <c r="E51" i="7"/>
  <c r="M59" i="3" s="1"/>
  <c r="N75" i="3"/>
  <c r="N60" i="3"/>
  <c r="E60" i="7"/>
  <c r="M68" i="3" s="1"/>
  <c r="N68" i="3"/>
  <c r="E84" i="7"/>
  <c r="M92" i="3" s="1"/>
  <c r="N92" i="3"/>
  <c r="E92" i="7"/>
  <c r="M100" i="3" s="1"/>
  <c r="N100" i="3"/>
  <c r="N91" i="3"/>
  <c r="P55" i="3"/>
  <c r="P65" i="3"/>
  <c r="P49" i="3"/>
  <c r="O49" i="3"/>
  <c r="P73" i="3"/>
  <c r="O73" i="3"/>
  <c r="P81" i="3"/>
  <c r="H16" i="3"/>
  <c r="P59" i="3"/>
  <c r="O59" i="3"/>
  <c r="P75" i="3"/>
  <c r="P28" i="3"/>
  <c r="O28" i="3"/>
  <c r="P44" i="3"/>
  <c r="O44" i="3"/>
  <c r="P52" i="3"/>
  <c r="O52" i="3"/>
  <c r="P60" i="3"/>
  <c r="P76" i="3"/>
  <c r="O76" i="3"/>
  <c r="P84" i="3"/>
  <c r="O84" i="3"/>
  <c r="P92" i="3"/>
  <c r="O92" i="3"/>
  <c r="P100" i="3"/>
  <c r="O100" i="3"/>
  <c r="P45" i="3"/>
  <c r="P61" i="3"/>
  <c r="O61" i="3"/>
  <c r="P77" i="3"/>
  <c r="O77" i="3"/>
  <c r="P91" i="3"/>
  <c r="O91" i="3"/>
  <c r="E61" i="7"/>
  <c r="M69" i="3" s="1"/>
  <c r="N101" i="3"/>
  <c r="N40" i="3"/>
  <c r="E48" i="7"/>
  <c r="M56" i="3" s="1"/>
  <c r="N56" i="3"/>
  <c r="E56" i="7"/>
  <c r="M64" i="3" s="1"/>
  <c r="N64" i="3"/>
  <c r="E64" i="7"/>
  <c r="M72" i="3" s="1"/>
  <c r="N72" i="3"/>
  <c r="E72" i="7"/>
  <c r="M80" i="3" s="1"/>
  <c r="N80" i="3"/>
  <c r="E80" i="7"/>
  <c r="M88" i="3" s="1"/>
  <c r="N88" i="3"/>
  <c r="E88" i="7"/>
  <c r="M96" i="3" s="1"/>
  <c r="N96" i="3"/>
  <c r="E59" i="7"/>
  <c r="M67" i="3" s="1"/>
  <c r="N67" i="3"/>
  <c r="E91" i="7"/>
  <c r="M99" i="3" s="1"/>
  <c r="E33" i="7"/>
  <c r="M41" i="3" s="1"/>
  <c r="N41" i="3"/>
  <c r="E57" i="7"/>
  <c r="M65" i="3" s="1"/>
  <c r="E63" i="7"/>
  <c r="M71" i="3" s="1"/>
  <c r="N71" i="3"/>
  <c r="E71" i="7"/>
  <c r="M79" i="3" s="1"/>
  <c r="N79" i="3"/>
  <c r="E81" i="7"/>
  <c r="M89" i="3" s="1"/>
  <c r="N89" i="3"/>
  <c r="E26" i="7"/>
  <c r="M34" i="3" s="1"/>
  <c r="N34" i="3"/>
  <c r="E30" i="7"/>
  <c r="M38" i="3" s="1"/>
  <c r="N38" i="3"/>
  <c r="E42" i="7"/>
  <c r="M50" i="3" s="1"/>
  <c r="N50" i="3"/>
  <c r="E46" i="7"/>
  <c r="M54" i="3" s="1"/>
  <c r="N54" i="3"/>
  <c r="E50" i="7"/>
  <c r="M58" i="3" s="1"/>
  <c r="N58" i="3"/>
  <c r="E54" i="7"/>
  <c r="M62" i="3" s="1"/>
  <c r="N62" i="3"/>
  <c r="E58" i="7"/>
  <c r="M66" i="3" s="1"/>
  <c r="N66" i="3"/>
  <c r="E62" i="7"/>
  <c r="M70" i="3" s="1"/>
  <c r="N70" i="3"/>
  <c r="E66" i="7"/>
  <c r="M74" i="3" s="1"/>
  <c r="N74" i="3"/>
  <c r="E70" i="7"/>
  <c r="M78" i="3" s="1"/>
  <c r="N78" i="3"/>
  <c r="E74" i="7"/>
  <c r="M82" i="3" s="1"/>
  <c r="N82" i="3"/>
  <c r="E78" i="7"/>
  <c r="M86" i="3" s="1"/>
  <c r="N86" i="3"/>
  <c r="E82" i="7"/>
  <c r="M90" i="3" s="1"/>
  <c r="N90" i="3"/>
  <c r="E90" i="7"/>
  <c r="M98" i="3" s="1"/>
  <c r="N49" i="3"/>
  <c r="N57" i="3"/>
  <c r="E65" i="7"/>
  <c r="M73" i="3" s="1"/>
  <c r="E87" i="7"/>
  <c r="M95" i="3" s="1"/>
  <c r="N95" i="3"/>
  <c r="D87" i="2"/>
  <c r="E87" i="3" s="1"/>
  <c r="D76" i="2"/>
  <c r="E76" i="3" s="1"/>
  <c r="D97" i="2"/>
  <c r="E97" i="3" s="1"/>
  <c r="D80" i="2"/>
  <c r="E80" i="3" s="1"/>
  <c r="D59" i="2"/>
  <c r="E59" i="3" s="1"/>
  <c r="D72" i="2"/>
  <c r="E72" i="3" s="1"/>
  <c r="D52" i="2"/>
  <c r="E52" i="3" s="1"/>
  <c r="D68" i="2"/>
  <c r="E68" i="3" s="1"/>
  <c r="D84" i="2"/>
  <c r="E84" i="3" s="1"/>
  <c r="D100" i="2"/>
  <c r="E100" i="3" s="1"/>
  <c r="D37" i="2"/>
  <c r="E37" i="3" s="1"/>
  <c r="D99" i="2"/>
  <c r="E99" i="3" s="1"/>
  <c r="D79" i="2"/>
  <c r="E79" i="3" s="1"/>
  <c r="D51" i="2"/>
  <c r="E51" i="3" s="1"/>
  <c r="D60" i="2"/>
  <c r="E60" i="3" s="1"/>
  <c r="D48" i="2"/>
  <c r="E48" i="3" s="1"/>
  <c r="D64" i="2"/>
  <c r="E64" i="3" s="1"/>
  <c r="D75" i="2"/>
  <c r="E75" i="3" s="1"/>
  <c r="D85" i="2"/>
  <c r="E85" i="3" s="1"/>
  <c r="D95" i="2"/>
  <c r="E95" i="3" s="1"/>
  <c r="D57" i="2"/>
  <c r="E57" i="3" s="1"/>
  <c r="D73" i="2"/>
  <c r="E73" i="3" s="1"/>
  <c r="D92" i="2"/>
  <c r="E92" i="3" s="1"/>
  <c r="E16" i="2"/>
  <c r="F16" i="3" s="1"/>
  <c r="R19" i="3" l="1"/>
  <c r="R76" i="3"/>
  <c r="E31" i="9"/>
  <c r="Q39" i="3" s="1"/>
  <c r="F22" i="11"/>
  <c r="W30" i="3" s="1"/>
  <c r="D56" i="2"/>
  <c r="E56" i="3" s="1"/>
  <c r="E89" i="7"/>
  <c r="M97" i="3" s="1"/>
  <c r="P63" i="3"/>
  <c r="E35" i="7"/>
  <c r="M43" i="3" s="1"/>
  <c r="E12" i="9"/>
  <c r="Q20" i="3" s="1"/>
  <c r="E39" i="9"/>
  <c r="Q47" i="3" s="1"/>
  <c r="E45" i="9"/>
  <c r="Q53" i="3" s="1"/>
  <c r="R55" i="3"/>
  <c r="R34" i="3"/>
  <c r="E25" i="9"/>
  <c r="Q33" i="3" s="1"/>
  <c r="F32" i="11"/>
  <c r="W40" i="3" s="1"/>
  <c r="F14" i="11"/>
  <c r="W22" i="3" s="1"/>
  <c r="E22" i="5"/>
  <c r="I30" i="3" s="1"/>
  <c r="E14" i="9"/>
  <c r="Q22" i="3" s="1"/>
  <c r="D40" i="2"/>
  <c r="E40" i="3" s="1"/>
  <c r="D58" i="2"/>
  <c r="E58" i="3" s="1"/>
  <c r="E86" i="7"/>
  <c r="M94" i="3" s="1"/>
  <c r="N48" i="3"/>
  <c r="P68" i="3"/>
  <c r="E77" i="9"/>
  <c r="Q85" i="3" s="1"/>
  <c r="E28" i="9"/>
  <c r="Q36" i="3" s="1"/>
  <c r="E53" i="9"/>
  <c r="Q61" i="3" s="1"/>
  <c r="R87" i="3"/>
  <c r="F25" i="11"/>
  <c r="W33" i="3" s="1"/>
  <c r="F11" i="11"/>
  <c r="W19" i="3" s="1"/>
  <c r="D49" i="2"/>
  <c r="E49" i="3" s="1"/>
  <c r="R16" i="3"/>
  <c r="F33" i="11"/>
  <c r="W41" i="3" s="1"/>
  <c r="D35" i="2"/>
  <c r="E35" i="3" s="1"/>
  <c r="E42" i="9"/>
  <c r="Q50" i="3" s="1"/>
  <c r="R65" i="3"/>
  <c r="E66" i="9"/>
  <c r="Q74" i="3" s="1"/>
  <c r="D43" i="2"/>
  <c r="E43" i="3" s="1"/>
  <c r="D81" i="2"/>
  <c r="E81" i="3" s="1"/>
  <c r="E50" i="9"/>
  <c r="Q58" i="3" s="1"/>
  <c r="F15" i="3"/>
  <c r="D82" i="2"/>
  <c r="E82" i="3" s="1"/>
  <c r="D88" i="2"/>
  <c r="E88" i="3" s="1"/>
  <c r="D63" i="2"/>
  <c r="E63" i="3" s="1"/>
  <c r="D47" i="2"/>
  <c r="E47" i="3" s="1"/>
  <c r="D91" i="2"/>
  <c r="E91" i="3" s="1"/>
  <c r="D44" i="2"/>
  <c r="E44" i="3" s="1"/>
  <c r="D90" i="2"/>
  <c r="E90" i="3" s="1"/>
  <c r="N51" i="3"/>
  <c r="P93" i="3"/>
  <c r="P47" i="3"/>
  <c r="N36" i="3"/>
  <c r="P101" i="3"/>
  <c r="P51" i="3"/>
  <c r="R79" i="3"/>
  <c r="R93" i="3"/>
  <c r="E82" i="9"/>
  <c r="Q90" i="3" s="1"/>
  <c r="X45" i="3"/>
  <c r="X21" i="3"/>
  <c r="R57" i="3"/>
  <c r="E69" i="9"/>
  <c r="Q77" i="3" s="1"/>
  <c r="AB27" i="3"/>
  <c r="J19" i="7"/>
  <c r="AA27" i="3" s="1"/>
  <c r="AB45" i="3"/>
  <c r="J37" i="7"/>
  <c r="AA45" i="3" s="1"/>
  <c r="AB41" i="3"/>
  <c r="J33" i="7"/>
  <c r="AA41" i="3" s="1"/>
  <c r="H38" i="7"/>
  <c r="Y46" i="3" s="1"/>
  <c r="Z46" i="3"/>
  <c r="Z42" i="3"/>
  <c r="H34" i="7"/>
  <c r="Y42" i="3" s="1"/>
  <c r="H30" i="7"/>
  <c r="Y38" i="3" s="1"/>
  <c r="Z38" i="3"/>
  <c r="H31" i="7"/>
  <c r="Y39" i="3" s="1"/>
  <c r="Z39" i="3"/>
  <c r="H27" i="7"/>
  <c r="Y35" i="3" s="1"/>
  <c r="Z35" i="3"/>
  <c r="H23" i="7"/>
  <c r="Y31" i="3" s="1"/>
  <c r="Z31" i="3"/>
  <c r="AB30" i="3"/>
  <c r="J22" i="7"/>
  <c r="AA30" i="3" s="1"/>
  <c r="H21" i="7"/>
  <c r="Y29" i="3" s="1"/>
  <c r="Z29" i="3"/>
  <c r="AB28" i="3"/>
  <c r="J20" i="7"/>
  <c r="AA28" i="3" s="1"/>
  <c r="AB26" i="3"/>
  <c r="J18" i="7"/>
  <c r="AA26" i="3" s="1"/>
  <c r="AB25" i="3"/>
  <c r="J17" i="7"/>
  <c r="AA25" i="3" s="1"/>
  <c r="AB24" i="3"/>
  <c r="J16" i="7"/>
  <c r="AA24" i="3" s="1"/>
  <c r="H15" i="7"/>
  <c r="Y23" i="3" s="1"/>
  <c r="Z23" i="3"/>
  <c r="H13" i="7"/>
  <c r="Y21" i="3" s="1"/>
  <c r="Z21" i="3"/>
  <c r="AB20" i="3"/>
  <c r="J12" i="7"/>
  <c r="AA20" i="3" s="1"/>
  <c r="Z18" i="3"/>
  <c r="H10" i="7"/>
  <c r="Y18" i="3" s="1"/>
  <c r="H8" i="7"/>
  <c r="Y16" i="3" s="1"/>
  <c r="Z16" i="3"/>
  <c r="H7" i="7"/>
  <c r="Y15" i="3" s="1"/>
  <c r="Z15" i="3"/>
  <c r="AB19" i="3"/>
  <c r="J11" i="7"/>
  <c r="AA19" i="3" s="1"/>
  <c r="AB47" i="3"/>
  <c r="J39" i="7"/>
  <c r="AA47" i="3" s="1"/>
  <c r="H35" i="7"/>
  <c r="Y43" i="3" s="1"/>
  <c r="Z43" i="3"/>
  <c r="H40" i="7"/>
  <c r="Y48" i="3" s="1"/>
  <c r="Z48" i="3"/>
  <c r="H36" i="7"/>
  <c r="Y44" i="3" s="1"/>
  <c r="Z44" i="3"/>
  <c r="Z40" i="3"/>
  <c r="H32" i="7"/>
  <c r="Y40" i="3" s="1"/>
  <c r="AB36" i="3"/>
  <c r="J28" i="7"/>
  <c r="AA36" i="3" s="1"/>
  <c r="AB37" i="3"/>
  <c r="J29" i="7"/>
  <c r="AA37" i="3" s="1"/>
  <c r="AB33" i="3"/>
  <c r="J25" i="7"/>
  <c r="AA33" i="3" s="1"/>
  <c r="Z34" i="3"/>
  <c r="H26" i="7"/>
  <c r="Y34" i="3" s="1"/>
  <c r="H24" i="7"/>
  <c r="Y32" i="3" s="1"/>
  <c r="Z32" i="3"/>
  <c r="H14" i="7"/>
  <c r="Y22" i="3" s="1"/>
  <c r="Z22" i="3"/>
  <c r="AB17" i="3"/>
  <c r="J9" i="7"/>
  <c r="AA17" i="3" s="1"/>
  <c r="H19" i="7"/>
  <c r="Y27" i="3" s="1"/>
  <c r="Z27" i="3"/>
  <c r="Z45" i="3"/>
  <c r="H37" i="7"/>
  <c r="Y45" i="3" s="1"/>
  <c r="H33" i="7"/>
  <c r="Y41" i="3" s="1"/>
  <c r="Z41" i="3"/>
  <c r="AB46" i="3"/>
  <c r="J38" i="7"/>
  <c r="AA46" i="3" s="1"/>
  <c r="AB42" i="3"/>
  <c r="J34" i="7"/>
  <c r="AA42" i="3" s="1"/>
  <c r="AB38" i="3"/>
  <c r="J30" i="7"/>
  <c r="AA38" i="3" s="1"/>
  <c r="AB39" i="3"/>
  <c r="J31" i="7"/>
  <c r="AA39" i="3" s="1"/>
  <c r="AB35" i="3"/>
  <c r="J27" i="7"/>
  <c r="AA35" i="3" s="1"/>
  <c r="AB31" i="3"/>
  <c r="J23" i="7"/>
  <c r="AA31" i="3" s="1"/>
  <c r="H22" i="7"/>
  <c r="Y30" i="3" s="1"/>
  <c r="Z30" i="3"/>
  <c r="AB29" i="3"/>
  <c r="J21" i="7"/>
  <c r="AA29" i="3" s="1"/>
  <c r="H20" i="7"/>
  <c r="Y28" i="3" s="1"/>
  <c r="Z28" i="3"/>
  <c r="Z26" i="3"/>
  <c r="H18" i="7"/>
  <c r="Y26" i="3" s="1"/>
  <c r="Z25" i="3"/>
  <c r="H17" i="7"/>
  <c r="Y25" i="3" s="1"/>
  <c r="H16" i="7"/>
  <c r="Y24" i="3" s="1"/>
  <c r="Z24" i="3"/>
  <c r="AB23" i="3"/>
  <c r="J15" i="7"/>
  <c r="AA23" i="3" s="1"/>
  <c r="AB21" i="3"/>
  <c r="J13" i="7"/>
  <c r="AA21" i="3" s="1"/>
  <c r="Z20" i="3"/>
  <c r="H12" i="7"/>
  <c r="Y20" i="3" s="1"/>
  <c r="AB18" i="3"/>
  <c r="J10" i="7"/>
  <c r="AA18" i="3" s="1"/>
  <c r="AB16" i="3"/>
  <c r="J8" i="7"/>
  <c r="AA16" i="3" s="1"/>
  <c r="J7" i="7"/>
  <c r="AA15" i="3" s="1"/>
  <c r="AB15" i="3"/>
  <c r="H11" i="7"/>
  <c r="Y19" i="3" s="1"/>
  <c r="Z19" i="3"/>
  <c r="H39" i="7"/>
  <c r="Y47" i="3" s="1"/>
  <c r="Z47" i="3"/>
  <c r="AB43" i="3"/>
  <c r="J35" i="7"/>
  <c r="AA43" i="3" s="1"/>
  <c r="AB48" i="3"/>
  <c r="J40" i="7"/>
  <c r="AA48" i="3" s="1"/>
  <c r="AB44" i="3"/>
  <c r="J36" i="7"/>
  <c r="AA44" i="3" s="1"/>
  <c r="AB40" i="3"/>
  <c r="J32" i="7"/>
  <c r="AA40" i="3" s="1"/>
  <c r="Z36" i="3"/>
  <c r="H28" i="7"/>
  <c r="Y36" i="3" s="1"/>
  <c r="H29" i="7"/>
  <c r="Y37" i="3" s="1"/>
  <c r="Z37" i="3"/>
  <c r="Z33" i="3"/>
  <c r="H25" i="7"/>
  <c r="Y33" i="3" s="1"/>
  <c r="AB34" i="3"/>
  <c r="J26" i="7"/>
  <c r="AA34" i="3" s="1"/>
  <c r="AB32" i="3"/>
  <c r="J24" i="7"/>
  <c r="AA32" i="3" s="1"/>
  <c r="AB22" i="3"/>
  <c r="J14" i="7"/>
  <c r="AA22" i="3" s="1"/>
  <c r="H9" i="7"/>
  <c r="Y17" i="3" s="1"/>
  <c r="Z17" i="3"/>
  <c r="H29" i="3"/>
  <c r="P33" i="3"/>
  <c r="F27" i="11"/>
  <c r="W35" i="3" s="1"/>
  <c r="N46" i="3"/>
  <c r="F35" i="11"/>
  <c r="W43" i="3" s="1"/>
  <c r="E34" i="7"/>
  <c r="M42" i="3" s="1"/>
  <c r="R45" i="3"/>
  <c r="R48" i="3"/>
  <c r="R43" i="3"/>
  <c r="J45" i="3"/>
  <c r="E37" i="5"/>
  <c r="I45" i="3" s="1"/>
  <c r="L41" i="3"/>
  <c r="E33" i="6"/>
  <c r="K41" i="3" s="1"/>
  <c r="E35" i="4"/>
  <c r="G43" i="3" s="1"/>
  <c r="H43" i="3"/>
  <c r="E33" i="4"/>
  <c r="G41" i="3" s="1"/>
  <c r="H41" i="3"/>
  <c r="E38" i="4"/>
  <c r="G46" i="3" s="1"/>
  <c r="H46" i="3"/>
  <c r="L42" i="3"/>
  <c r="E34" i="6"/>
  <c r="K42" i="3" s="1"/>
  <c r="J47" i="3"/>
  <c r="E39" i="5"/>
  <c r="I47" i="3" s="1"/>
  <c r="J43" i="3"/>
  <c r="E35" i="5"/>
  <c r="I43" i="3" s="1"/>
  <c r="L45" i="3"/>
  <c r="E37" i="6"/>
  <c r="K45" i="3" s="1"/>
  <c r="J48" i="3"/>
  <c r="E40" i="5"/>
  <c r="I48" i="3" s="1"/>
  <c r="E36" i="4"/>
  <c r="G44" i="3" s="1"/>
  <c r="H44" i="3"/>
  <c r="E37" i="4"/>
  <c r="G45" i="3" s="1"/>
  <c r="H45" i="3"/>
  <c r="L48" i="3"/>
  <c r="E40" i="6"/>
  <c r="K48" i="3" s="1"/>
  <c r="J44" i="3"/>
  <c r="E36" i="5"/>
  <c r="I44" i="3" s="1"/>
  <c r="L46" i="3"/>
  <c r="E38" i="6"/>
  <c r="K46" i="3" s="1"/>
  <c r="E34" i="4"/>
  <c r="G42" i="3" s="1"/>
  <c r="H42" i="3"/>
  <c r="J41" i="3"/>
  <c r="E33" i="5"/>
  <c r="I41" i="3" s="1"/>
  <c r="E40" i="4"/>
  <c r="G48" i="3" s="1"/>
  <c r="H48" i="3"/>
  <c r="L44" i="3"/>
  <c r="E36" i="6"/>
  <c r="K44" i="3" s="1"/>
  <c r="J46" i="3"/>
  <c r="E38" i="5"/>
  <c r="I46" i="3" s="1"/>
  <c r="J42" i="3"/>
  <c r="E34" i="5"/>
  <c r="I42" i="3" s="1"/>
  <c r="E36" i="7"/>
  <c r="M44" i="3" s="1"/>
  <c r="E36" i="9"/>
  <c r="Q44" i="3" s="1"/>
  <c r="P36" i="3"/>
  <c r="R40" i="3"/>
  <c r="J35" i="3"/>
  <c r="E27" i="5"/>
  <c r="I35" i="3" s="1"/>
  <c r="J33" i="3"/>
  <c r="E25" i="5"/>
  <c r="I33" i="3" s="1"/>
  <c r="E30" i="4"/>
  <c r="G38" i="3" s="1"/>
  <c r="H38" i="3"/>
  <c r="E31" i="4"/>
  <c r="G39" i="3" s="1"/>
  <c r="H39" i="3"/>
  <c r="E27" i="4"/>
  <c r="G35" i="3" s="1"/>
  <c r="H35" i="3"/>
  <c r="E25" i="4"/>
  <c r="G33" i="3" s="1"/>
  <c r="H33" i="3"/>
  <c r="L37" i="3"/>
  <c r="E29" i="6"/>
  <c r="K37" i="3" s="1"/>
  <c r="J40" i="3"/>
  <c r="E32" i="5"/>
  <c r="I40" i="3" s="1"/>
  <c r="J39" i="3"/>
  <c r="E31" i="5"/>
  <c r="I39" i="3" s="1"/>
  <c r="L35" i="3"/>
  <c r="E27" i="6"/>
  <c r="K35" i="3" s="1"/>
  <c r="E25" i="6"/>
  <c r="K33" i="3" s="1"/>
  <c r="L33" i="3"/>
  <c r="E27" i="7"/>
  <c r="M35" i="3" s="1"/>
  <c r="F31" i="11"/>
  <c r="W39" i="3" s="1"/>
  <c r="H31" i="8"/>
  <c r="O39" i="3" s="1"/>
  <c r="E30" i="5"/>
  <c r="I38" i="3" s="1"/>
  <c r="J38" i="3"/>
  <c r="J37" i="3"/>
  <c r="E29" i="5"/>
  <c r="I37" i="3" s="1"/>
  <c r="E26" i="4"/>
  <c r="G34" i="3" s="1"/>
  <c r="H34" i="3"/>
  <c r="E32" i="6"/>
  <c r="K40" i="3" s="1"/>
  <c r="L40" i="3"/>
  <c r="E29" i="4"/>
  <c r="G37" i="3" s="1"/>
  <c r="H37" i="3"/>
  <c r="J36" i="3"/>
  <c r="E28" i="5"/>
  <c r="I36" i="3" s="1"/>
  <c r="E31" i="6"/>
  <c r="K39" i="3" s="1"/>
  <c r="L39" i="3"/>
  <c r="D36" i="2"/>
  <c r="E36" i="3" s="1"/>
  <c r="E24" i="7"/>
  <c r="M32" i="3" s="1"/>
  <c r="E24" i="4"/>
  <c r="G32" i="3" s="1"/>
  <c r="X32" i="3"/>
  <c r="E24" i="5"/>
  <c r="I32" i="3" s="1"/>
  <c r="L32" i="3"/>
  <c r="F23" i="11"/>
  <c r="W31" i="3" s="1"/>
  <c r="E23" i="4"/>
  <c r="G31" i="3" s="1"/>
  <c r="L31" i="3"/>
  <c r="P31" i="3"/>
  <c r="E23" i="7"/>
  <c r="M31" i="3" s="1"/>
  <c r="E23" i="5"/>
  <c r="I31" i="3" s="1"/>
  <c r="L30" i="3"/>
  <c r="H30" i="3"/>
  <c r="E22" i="9"/>
  <c r="Q30" i="3" s="1"/>
  <c r="N30" i="3"/>
  <c r="R29" i="3"/>
  <c r="F21" i="11"/>
  <c r="W29" i="3" s="1"/>
  <c r="L29" i="3"/>
  <c r="J29" i="3"/>
  <c r="N29" i="3"/>
  <c r="E20" i="4"/>
  <c r="G28" i="3" s="1"/>
  <c r="L28" i="3"/>
  <c r="E20" i="9"/>
  <c r="Q28" i="3" s="1"/>
  <c r="D28" i="2"/>
  <c r="E28" i="3" s="1"/>
  <c r="F20" i="11"/>
  <c r="W28" i="3" s="1"/>
  <c r="E19" i="7"/>
  <c r="M27" i="3" s="1"/>
  <c r="E19" i="5"/>
  <c r="I27" i="3" s="1"/>
  <c r="H27" i="3"/>
  <c r="E19" i="9"/>
  <c r="Q27" i="3" s="1"/>
  <c r="N28" i="3"/>
  <c r="X27" i="3"/>
  <c r="L27" i="3"/>
  <c r="D27" i="2"/>
  <c r="E27" i="3" s="1"/>
  <c r="P27" i="3"/>
  <c r="L26" i="3"/>
  <c r="E18" i="9"/>
  <c r="Q26" i="3" s="1"/>
  <c r="F18" i="11"/>
  <c r="W26" i="3" s="1"/>
  <c r="E18" i="4"/>
  <c r="G26" i="3" s="1"/>
  <c r="J26" i="3"/>
  <c r="N26" i="3"/>
  <c r="D25" i="2"/>
  <c r="E25" i="3" s="1"/>
  <c r="E17" i="7"/>
  <c r="M25" i="3" s="1"/>
  <c r="E17" i="6"/>
  <c r="K25" i="3" s="1"/>
  <c r="E17" i="5"/>
  <c r="I25" i="3" s="1"/>
  <c r="E17" i="4"/>
  <c r="G25" i="3" s="1"/>
  <c r="F17" i="11"/>
  <c r="W25" i="3" s="1"/>
  <c r="X24" i="3"/>
  <c r="D24" i="2"/>
  <c r="E24" i="3" s="1"/>
  <c r="J24" i="3"/>
  <c r="E16" i="7"/>
  <c r="M24" i="3" s="1"/>
  <c r="E16" i="4"/>
  <c r="G24" i="3" s="1"/>
  <c r="E16" i="6"/>
  <c r="K24" i="3" s="1"/>
  <c r="R24" i="3"/>
  <c r="N23" i="3"/>
  <c r="E15" i="5"/>
  <c r="I23" i="3" s="1"/>
  <c r="R23" i="3"/>
  <c r="H23" i="3"/>
  <c r="F15" i="11"/>
  <c r="W23" i="3" s="1"/>
  <c r="L23" i="3"/>
  <c r="D23" i="2"/>
  <c r="E23" i="3" s="1"/>
  <c r="P80" i="3"/>
  <c r="P95" i="3"/>
  <c r="P48" i="3"/>
  <c r="P96" i="3"/>
  <c r="P99" i="3"/>
  <c r="P64" i="3"/>
  <c r="P32" i="3"/>
  <c r="P79" i="3"/>
  <c r="P72" i="3"/>
  <c r="P87" i="3"/>
  <c r="P25" i="3"/>
  <c r="P37" i="3"/>
  <c r="P40" i="3"/>
  <c r="P41" i="3"/>
  <c r="E39" i="7"/>
  <c r="M47" i="3" s="1"/>
  <c r="N37" i="3"/>
  <c r="N76" i="3"/>
  <c r="E7" i="6"/>
  <c r="K15" i="3" s="1"/>
  <c r="H78" i="8"/>
  <c r="O86" i="3" s="1"/>
  <c r="H46" i="8"/>
  <c r="O54" i="3" s="1"/>
  <c r="H82" i="8"/>
  <c r="O90" i="3" s="1"/>
  <c r="H66" i="8"/>
  <c r="O74" i="3" s="1"/>
  <c r="H34" i="8"/>
  <c r="O42" i="3" s="1"/>
  <c r="F8" i="11"/>
  <c r="W16" i="3" s="1"/>
  <c r="X16" i="3"/>
  <c r="P17" i="3"/>
  <c r="H9" i="8"/>
  <c r="O17" i="3" s="1"/>
  <c r="H11" i="8"/>
  <c r="O19" i="3" s="1"/>
  <c r="P98" i="3"/>
  <c r="H90" i="8"/>
  <c r="O98" i="3" s="1"/>
  <c r="P82" i="3"/>
  <c r="H74" i="8"/>
  <c r="O82" i="3" s="1"/>
  <c r="H58" i="8"/>
  <c r="O66" i="3" s="1"/>
  <c r="H42" i="8"/>
  <c r="O50" i="3" s="1"/>
  <c r="P34" i="3"/>
  <c r="H26" i="8"/>
  <c r="O34" i="3" s="1"/>
  <c r="P67" i="3"/>
  <c r="H59" i="8"/>
  <c r="O67" i="3" s="1"/>
  <c r="P29" i="3"/>
  <c r="H21" i="8"/>
  <c r="O29" i="3" s="1"/>
  <c r="P23" i="3"/>
  <c r="H15" i="8"/>
  <c r="O23" i="3" s="1"/>
  <c r="P86" i="3"/>
  <c r="E53" i="7"/>
  <c r="M61" i="3" s="1"/>
  <c r="D65" i="2"/>
  <c r="E65" i="3" s="1"/>
  <c r="D66" i="2"/>
  <c r="E66" i="3" s="1"/>
  <c r="D96" i="2"/>
  <c r="E96" i="3" s="1"/>
  <c r="D39" i="2"/>
  <c r="E39" i="3" s="1"/>
  <c r="D31" i="2"/>
  <c r="E31" i="3" s="1"/>
  <c r="D45" i="2"/>
  <c r="E45" i="3" s="1"/>
  <c r="P57" i="3"/>
  <c r="P54" i="3"/>
  <c r="P85" i="3"/>
  <c r="P88" i="3"/>
  <c r="P56" i="3"/>
  <c r="P24" i="3"/>
  <c r="E83" i="9"/>
  <c r="Q91" i="3" s="1"/>
  <c r="E17" i="9"/>
  <c r="Q25" i="3" s="1"/>
  <c r="R68" i="3"/>
  <c r="R89" i="3"/>
  <c r="E33" i="9"/>
  <c r="Q41" i="3" s="1"/>
  <c r="R42" i="3"/>
  <c r="E91" i="9"/>
  <c r="Q99" i="3" s="1"/>
  <c r="R37" i="3"/>
  <c r="E48" i="9"/>
  <c r="Q56" i="3" s="1"/>
  <c r="H12" i="8"/>
  <c r="O20" i="3" s="1"/>
  <c r="H62" i="8"/>
  <c r="O70" i="3" s="1"/>
  <c r="H30" i="8"/>
  <c r="O38" i="3" s="1"/>
  <c r="F9" i="11"/>
  <c r="W17" i="3" s="1"/>
  <c r="X17" i="3"/>
  <c r="H10" i="8"/>
  <c r="O18" i="3" s="1"/>
  <c r="H50" i="8"/>
  <c r="O58" i="3" s="1"/>
  <c r="H18" i="8"/>
  <c r="O26" i="3" s="1"/>
  <c r="F7" i="11"/>
  <c r="W15" i="3" s="1"/>
  <c r="X15" i="3"/>
  <c r="H86" i="8"/>
  <c r="O94" i="3" s="1"/>
  <c r="H70" i="8"/>
  <c r="O78" i="3" s="1"/>
  <c r="P62" i="3"/>
  <c r="H54" i="8"/>
  <c r="O62" i="3" s="1"/>
  <c r="P46" i="3"/>
  <c r="H38" i="8"/>
  <c r="O46" i="3" s="1"/>
  <c r="H22" i="8"/>
  <c r="O30" i="3" s="1"/>
  <c r="P97" i="3"/>
  <c r="H89" i="8"/>
  <c r="O97" i="3" s="1"/>
  <c r="H63" i="8"/>
  <c r="O71" i="3" s="1"/>
  <c r="D34" i="2"/>
  <c r="E34" i="3" s="1"/>
  <c r="D38" i="2"/>
  <c r="E38" i="3" s="1"/>
  <c r="P21" i="3"/>
  <c r="P43" i="3"/>
  <c r="E76" i="7"/>
  <c r="M84" i="3" s="1"/>
  <c r="D50" i="2"/>
  <c r="E50" i="3" s="1"/>
  <c r="D41" i="2"/>
  <c r="E41" i="3" s="1"/>
  <c r="D32" i="2"/>
  <c r="E32" i="3" s="1"/>
  <c r="P38" i="3"/>
  <c r="P89" i="3"/>
  <c r="P71" i="3"/>
  <c r="D70" i="2"/>
  <c r="E70" i="3" s="1"/>
  <c r="N83" i="3"/>
  <c r="P66" i="3"/>
  <c r="E85" i="7"/>
  <c r="M93" i="3" s="1"/>
  <c r="P50" i="3"/>
  <c r="D74" i="2"/>
  <c r="E74" i="3" s="1"/>
  <c r="D86" i="2"/>
  <c r="E86" i="3" s="1"/>
  <c r="D61" i="2"/>
  <c r="E61" i="3" s="1"/>
  <c r="D94" i="2"/>
  <c r="E94" i="3" s="1"/>
  <c r="E10" i="7"/>
  <c r="M18" i="3" s="1"/>
  <c r="N53" i="3"/>
  <c r="P78" i="3"/>
  <c r="N45" i="3"/>
  <c r="D101" i="2"/>
  <c r="E101" i="3" s="1"/>
  <c r="D98" i="2"/>
  <c r="E98" i="3" s="1"/>
  <c r="D77" i="2"/>
  <c r="E77" i="3" s="1"/>
  <c r="E31" i="7"/>
  <c r="M39" i="3" s="1"/>
  <c r="N77" i="3"/>
  <c r="D42" i="2"/>
  <c r="E42" i="3" s="1"/>
  <c r="E73" i="7"/>
  <c r="M81" i="3" s="1"/>
  <c r="D67" i="2"/>
  <c r="E67" i="3" s="1"/>
  <c r="D53" i="2"/>
  <c r="E53" i="3" s="1"/>
  <c r="D83" i="2"/>
  <c r="E83" i="3" s="1"/>
  <c r="D46" i="2"/>
  <c r="E46" i="3" s="1"/>
  <c r="D54" i="2"/>
  <c r="E54" i="3" s="1"/>
  <c r="D33" i="2"/>
  <c r="E33" i="3" s="1"/>
  <c r="D71" i="2"/>
  <c r="E71" i="3" s="1"/>
  <c r="P94" i="3"/>
  <c r="P30" i="3"/>
  <c r="D89" i="2"/>
  <c r="E89" i="3" s="1"/>
  <c r="D69" i="2"/>
  <c r="E69" i="3" s="1"/>
  <c r="D30" i="2"/>
  <c r="E30" i="3" s="1"/>
  <c r="D26" i="2"/>
  <c r="E26" i="3" s="1"/>
  <c r="D19" i="2"/>
  <c r="E19" i="3" s="1"/>
  <c r="D62" i="2"/>
  <c r="E62" i="3" s="1"/>
  <c r="E55" i="7"/>
  <c r="M63" i="3" s="1"/>
  <c r="E25" i="7"/>
  <c r="M33" i="3" s="1"/>
  <c r="E47" i="7"/>
  <c r="M55" i="3" s="1"/>
  <c r="P90" i="3"/>
  <c r="P74" i="3"/>
  <c r="P58" i="3"/>
  <c r="P42" i="3"/>
  <c r="P26" i="3"/>
  <c r="R21" i="3"/>
  <c r="D29" i="2"/>
  <c r="E29" i="3" s="1"/>
  <c r="D55" i="2"/>
  <c r="E55" i="3" s="1"/>
  <c r="D93" i="2"/>
  <c r="E93" i="3" s="1"/>
  <c r="D78" i="2"/>
  <c r="E78" i="3" s="1"/>
  <c r="D17" i="2"/>
  <c r="E17" i="3" s="1"/>
  <c r="F17" i="3"/>
  <c r="D18" i="2"/>
  <c r="E18" i="3" s="1"/>
  <c r="F18" i="3"/>
  <c r="L21" i="3"/>
  <c r="J22" i="3"/>
  <c r="H22" i="3"/>
  <c r="L22" i="3"/>
  <c r="N22" i="3"/>
  <c r="D22" i="2"/>
  <c r="E22" i="3" s="1"/>
  <c r="H21" i="3"/>
  <c r="J21" i="3"/>
  <c r="D21" i="2"/>
  <c r="E21" i="3" s="1"/>
  <c r="E13" i="7"/>
  <c r="M21" i="3" s="1"/>
  <c r="H20" i="3"/>
  <c r="D20" i="2"/>
  <c r="E20" i="3" s="1"/>
  <c r="N20" i="3"/>
  <c r="J20" i="3"/>
  <c r="P20" i="3"/>
  <c r="E12" i="6"/>
  <c r="K20" i="3" s="1"/>
  <c r="G19" i="3"/>
  <c r="J19" i="3"/>
  <c r="L19" i="3"/>
  <c r="N19" i="3"/>
  <c r="P19" i="3"/>
  <c r="H18" i="3"/>
  <c r="P18" i="3"/>
  <c r="E10" i="5"/>
  <c r="I18" i="3" s="1"/>
  <c r="E10" i="6"/>
  <c r="K18" i="3" s="1"/>
  <c r="H17" i="3"/>
  <c r="L17" i="3"/>
  <c r="N17" i="3"/>
  <c r="E9" i="5"/>
  <c r="I17" i="3" s="1"/>
  <c r="G16" i="3"/>
  <c r="L16" i="3"/>
  <c r="E8" i="5"/>
  <c r="I16" i="3" s="1"/>
  <c r="O15" i="3"/>
  <c r="P15" i="3"/>
  <c r="E7" i="7"/>
  <c r="M15" i="3" s="1"/>
  <c r="N15" i="3"/>
  <c r="J15" i="3"/>
  <c r="E7" i="5"/>
  <c r="I15" i="3" s="1"/>
  <c r="E8" i="7"/>
  <c r="M16" i="3" s="1"/>
  <c r="N16" i="3"/>
  <c r="O16" i="3"/>
  <c r="P16" i="3"/>
  <c r="E7" i="4"/>
  <c r="G15" i="3" s="1"/>
  <c r="H15" i="3"/>
  <c r="D16" i="2"/>
  <c r="E16" i="3" s="1"/>
  <c r="E15" i="3"/>
  <c r="G10" i="2" l="1"/>
  <c r="G6" i="2"/>
  <c r="G7" i="2"/>
  <c r="G8" i="2"/>
  <c r="G9" i="2"/>
</calcChain>
</file>

<file path=xl/sharedStrings.xml><?xml version="1.0" encoding="utf-8"?>
<sst xmlns="http://schemas.openxmlformats.org/spreadsheetml/2006/main" count="1341" uniqueCount="316">
  <si>
    <t>Ryzyko wystąpienia poważnej awarii przemysłowej (R)</t>
  </si>
  <si>
    <t>Zakłady o dużym ryzyku wystąpienia poważnej awarii przemysłowej (ZDR)</t>
  </si>
  <si>
    <t>Punktacja</t>
  </si>
  <si>
    <t>Zakłady o zwiększonym ryzyku wystąpienia poważnej awarii przemysłowej (ZZR)</t>
  </si>
  <si>
    <t>Zakłady zaliczone do pozostałych potencjalnych sprawców poważnych awarii (PPSPA)</t>
  </si>
  <si>
    <t>Zakłady inne niż PPSPA na terenie których miała miejsce w ciągu ostatnich 4 lat poważna awaria przemysłowa</t>
  </si>
  <si>
    <t>Zakłady PRTR nie zaliczane do kategorii ryzyka 1 i 2</t>
  </si>
  <si>
    <t>Zakłady produkcyjne, bazy lub stacje paliw - inne niż w poz. 1 -3 wykorzystujące substancje niebezpieczne</t>
  </si>
  <si>
    <t>Pozostałe zakłady</t>
  </si>
  <si>
    <t>Wrażliwość otoczenia zakładu (W)</t>
  </si>
  <si>
    <t>Lokalizacja zakładu (W1)</t>
  </si>
  <si>
    <t>Strefa ochronna "A" uzdrowisk, tereny szpitali, domów opieki społecznej, tereny zabudowy związanej ze stałym lub czasowym pobytem dzieci i młodzieżyTereny zabudowy mieszkaniowej jedno- i wielorodzinnej oraz zabudowy zagrodowej i zamieszkania zbiorowego</t>
  </si>
  <si>
    <t>Tereny rekreacyjno-wypoczynkowe</t>
  </si>
  <si>
    <t>Tereny mieszkaniowo-usługowe</t>
  </si>
  <si>
    <t>Tereny w strefie śródmiejskiej miast powyżej 100 tys. mieszkańców</t>
  </si>
  <si>
    <t>Obszary chronione przyrodniczo (parki narodowe, rezerwaty przyrody, obszary Natura 2000, parki krajobrazowe)</t>
  </si>
  <si>
    <t>Wody powierzchniowe stojące</t>
  </si>
  <si>
    <t>Obszary najwyższej (ONO) lub wysokiej ochrony (OWO) Głównych Zbiorników Wód Podziemnych (GZWP)</t>
  </si>
  <si>
    <t>Wody powierzchniowe płynące</t>
  </si>
  <si>
    <t>Obszary szczególnie narażone na azotany, podlegające dyrektywie azotanowej</t>
  </si>
  <si>
    <t>Pozostałe obszary chronione przyrodniczo (obszary chronionego krajobrazu, pomniki przyrody, stanowiska dokumentacyjne, użytki ekologiczne, zespoły przyrodniczo-krajobrazowe)</t>
  </si>
  <si>
    <t>Zabytki kultury materialnej</t>
  </si>
  <si>
    <t>Tereny zalesione, pozostałe użytki rolne</t>
  </si>
  <si>
    <t>Nieużytki, użytki kopalne</t>
  </si>
  <si>
    <t>Tereny przemysłowe, tereny komunikacyjne</t>
  </si>
  <si>
    <t>Stan środowiska (W2)</t>
  </si>
  <si>
    <t>Strefa C - poziom kilku substancji w powietrzu przekracza poziom dopuszczalny powiększony o margines tolerancji</t>
  </si>
  <si>
    <t>Wody powierzchniowe w V klasie stanu ekologicznego lub wody podziemne w klasie V złej jakości2</t>
  </si>
  <si>
    <t>Naruszone standardy jakości gleby lub ziemi w gruntach grup A,B,C w zakresie kilku wskaźników</t>
  </si>
  <si>
    <t>Strefa C - poziom jednej substancji w powietrzu przekracza poziom dopuszczalny powiększony o margines tolerancji</t>
  </si>
  <si>
    <t>Wody powierzchniowe w IV klasie stanu ekologicznego lub wody podziemne w klasie IV niezadowalającej jakości</t>
  </si>
  <si>
    <t>Naruszone standardy jakości gleby lub ziemi w gruntach grup A,B,C w zakresie jednego wskaźnika</t>
  </si>
  <si>
    <t>Strefa B - poziom kilku substancji w powietrzu mieści się pomiędzy poziomem dopuszczalnym a poziomem dopuszczalnym powiększonym o margines tolerancji</t>
  </si>
  <si>
    <t>Wody powierzchniowe w III klasie stanu ekologicznego lub wody podziemne w klasie III zadowalającej jakości</t>
  </si>
  <si>
    <t>Dotrzymane standardy jakości gleby lub ziemi w gruntach grupy C</t>
  </si>
  <si>
    <t>Strefa B - poziom jednej substancji w powietrzu mieści się pomiędzy poziomem dopuszczalnym a poziomem dopuszczalnym powiększonym o margines tolerancji</t>
  </si>
  <si>
    <t>Wody powierzchniowe w II klasie stanu ekologicznego lub wody podziemne w klasie II dobrej jakości</t>
  </si>
  <si>
    <t>Dotrzymane standardy jakości gleby lub ziemi w gruntach grupy B</t>
  </si>
  <si>
    <t>Strefa A - poziom substancji w powietrzu nie przekracza poziomu dopuszczalnego</t>
  </si>
  <si>
    <t>Wody powierzchniowe w I klasie stanu ekologicznego lub wody podziemne w klasie I bardzo dobrej jakości</t>
  </si>
  <si>
    <t>Dotrzymane standardy jakości gleby w gruntach grupy A</t>
  </si>
  <si>
    <t>Częstotliwość wniosków o interwencję (W3)</t>
  </si>
  <si>
    <t>Powtarzające się uzasadnione wnioski o interwencję dotyczące kilku komponentów środowiska</t>
  </si>
  <si>
    <t>Powtarzające się uzasadnione wnioski o interwencję dotyczące jednego komponentu środowiska</t>
  </si>
  <si>
    <t>Jednorazowe uzasadnione wnioski o interwencję w zakresie jednego z komponentów</t>
  </si>
  <si>
    <t>Nieuzasadnione wnioski o interwencję</t>
  </si>
  <si>
    <t>Brak wniosków o interwencję</t>
  </si>
  <si>
    <t>Skala oddziaływania na środowisko (S)</t>
  </si>
  <si>
    <t>Rodzaj przedsięwzięcia lub instalacji (S1)</t>
  </si>
  <si>
    <t>Instalacje PRTR zaliczane do przedsięwzięć mogących zawsze znacząco oddziaływać na środowisko wymagających sporządzenia raportu o oddziaływaniu przedsięwzięcia na środowisko</t>
  </si>
  <si>
    <t>Instalacje PRTR zaliczane do przedsięwzięć mogących potencjalnie znacząco oddziaływać na środowisko, dla których obowiązek sporządzenia raportu stwierdzono na podstawie postanowienia właściwego organu (OOŚ)</t>
  </si>
  <si>
    <t>Pozostałe przedsięwzięcia zaliczane do mogących zawsze znacząco oddziaływać na środowisko wymagające sporządzenia raportu o oddziaływaniu przedsięwzięcia na środowisko</t>
  </si>
  <si>
    <t>Pozostałe przedsięwzięcia mogące potencjalnie znacząco oddziaływać na środowisko, dla których obowiązek sporządzenia raportu stwierdzono na podstawie postanowienia właściwego organu (OOŚ);</t>
  </si>
  <si>
    <t>Przedsięwzięcia oddziałujące na obszar NATURA 2000, dla których obowiązek sporządzenia raportu stwierdzono na podstawie postanowienia właściwego organu (OOŚ)</t>
  </si>
  <si>
    <t>Pozostałe przedsięwzięcia mogące potencjalnie znacząco oddziaływać na środowisko, mogące wymagać sporządzenia raportu o oddziaływaniu na środowisko, dla których brak obowiązku sporządzenia raportu stwierdzono na podstawie postanowienia właściwego organu (OOŚ)</t>
  </si>
  <si>
    <t>Inne przedsięwzięcia</t>
  </si>
  <si>
    <t>Wprowadzanie ścieków do wód, do ziemi lub do urządzeń kanalizacyjnych należących do innego podmiotu (S2)</t>
  </si>
  <si>
    <t>Wprowadzanie do wód lub do ziemi biologicznie rozkładalnych ścieków komunalnych lub przemysłowych z oczyszczalni o obciążeniu nie mniejszym niż 100 000 RLM</t>
  </si>
  <si>
    <t>Wprowadzanie z oczyszczalni przemysłowych do wód ścieków biologicznie nierozkładalnych zawierających substancje szczególnie szkodliwe z wykazu I</t>
  </si>
  <si>
    <t>Wprowadzanie z oczyszczalni przemysłowych do wód lub do ziemi ścieków w ilości, co najmniej 10 000 m3/d</t>
  </si>
  <si>
    <t>Wprowadzanie do wód lub do ziemi biologicznie rozkładalnych ścieków komunalnych lub przemysłowych z oczyszczalni o obciążeniu nie mniejszym niż 15 000 RLM i mniejszym od 100 000 RLM</t>
  </si>
  <si>
    <t>Wprowadzanie z oczyszczalni przemysłowych do wód lub do ziemi ścieków biologicznie nierozkładalnych zawierających substancje szczególnie szkodliwe z wykazu II</t>
  </si>
  <si>
    <t>Wprowadzanie z oczyszczalni przemysłowych do wód lub do ziemi ścieków w ilości, co najmniej 1 000 m3/d i mniejszej od 10 000 m3/d</t>
  </si>
  <si>
    <t>Wprowadzanie do wód lub do ziemi biologicznie rozkładalnych ścieków komunalnych lub przemysłowych z oczyszczalni o obciążeniu nie mniejszym niż 2 000 RLM i mniejszym od 15 000 RLM</t>
  </si>
  <si>
    <t>Wprowadzanie z oczyszczalni przemysłowych do wód lub do ziemi ścieków w ilości, co najmniej 100 m3/d i mniejszej niż 1 000 m3/d</t>
  </si>
  <si>
    <t>Wprowadzanie do zewnętrznej kanalizacji ścieków przemysłowych zawierających substancje szczególnie szkodliwe dla środowiska wodnego z wykazu I lub II</t>
  </si>
  <si>
    <t>Wprowadzanie ścieków opadowych do wód lub do ziemi z urządzeń oczyszczających o nominalnym przepływie większym niż 300 l/s</t>
  </si>
  <si>
    <t>Wprowadzanie do wód lub do ziemi ścieków komunalnych lub ścieków przemysłowych biologicznie rozkładalnych z oczyszczalni o obciążeniu mniejszym niż 2 000 RLM</t>
  </si>
  <si>
    <t>Wprowadzanie z oczyszczalni do wód ścieków przemysłowych biologicznie nierozkładalnych niezawierających substancji szczególnie szkodliwych dla środowiska wodnego w ilości mniejszej niż 100 m3/d</t>
  </si>
  <si>
    <t>Wprowadzanie pozostałych ścieków opadowych do wód lub do ziemi</t>
  </si>
  <si>
    <t>Wprowadzanie ścieków przemysłowych niezawierających substancji szczególnie szkodliwych dla środowiska wodnego do zewnętrznej kanalizacji</t>
  </si>
  <si>
    <t>Wprowadzanie ścieków opadowych do zewnętrznej kanalizacji</t>
  </si>
  <si>
    <t>Wprowadzanie ścieków bytowych do zewnętrznej kanalizacji</t>
  </si>
  <si>
    <t>Emisja pyłów lub gazów do powietrza (S3)</t>
  </si>
  <si>
    <t>Zakłady zobowiązane do prowadzenia ciągłych pomiarów energetycznej lub technologicznej emisji pyłów lub gazów do powietrza</t>
  </si>
  <si>
    <t>Zakłady zobowiązane do prowadzenia okresowych pomiarów energetycznej lub technologicznej emisji pyłów lub gazów do powietrza</t>
  </si>
  <si>
    <t>Pozostałe zakłady objęte obowiązkiem uzyskania pozwolenia na wprowadzanie pyłów lub gazów do powietrza</t>
  </si>
  <si>
    <t>Zakłady podlegające obowiązkowi zgłoszenia instalacji do eksploatacji właściwemu organowi ochrony środowiska</t>
  </si>
  <si>
    <t>Zakłady niepodlegające obowiązkowi uzyskania pozwolenia lub dokonania zgłoszenia instalacji do eksploatacji właściwemu organowi ochrony środowiska w zakresie emisji pyłów lub gazów do powietrza</t>
  </si>
  <si>
    <t>Wytwarzanie odpadów niebezpiecznych lub innych niż niebezpieczne (S4)</t>
  </si>
  <si>
    <t>Wymagane pozwolenie na wytwarzanie odpadów niebezpiecznych lub innych niż niebezpieczne w tym na odzysk lub unieszkodliwianie odpadów</t>
  </si>
  <si>
    <t>Wymagane pozwolenie na wytwarzanie odpadów niebezpiecznych lub odpadów innych niż niebezpieczne</t>
  </si>
  <si>
    <t>Wymagana decyzja zatwierdzająca program gospodarki odpadami niebezpiecznymi lub odpadami innymi niż niebezpieczne</t>
  </si>
  <si>
    <t>Wymagane złożenie informacji o odpadach niebezpiecznych lub innych niż niebezpieczne</t>
  </si>
  <si>
    <t>Pozostałe wytwarzanie odpadów niebezpiecznych lub innych niż niebezpieczne, niewymagające złożenia informacji</t>
  </si>
  <si>
    <t>Emisja hałasu do środowiska (S5)</t>
  </si>
  <si>
    <t>Przekroczenie warunków decyzji o dopuszczalnym poziomie hałasu przenikającego do środowiska lub standardów emisyjnych w porze nocnej</t>
  </si>
  <si>
    <t>Przekroczenie warunków decyzji o dopuszczalnym poziomie hałasu przenikającego do środowiska lub standardów emisyjnych w porze dziennej</t>
  </si>
  <si>
    <t>Poziom hałasu przenikającego do środowiska zbliżony do dopuszczalnego lub standardów emisyjnych</t>
  </si>
  <si>
    <t>Poziom hałasu przenikającego do środowiska znacznie niższy od dopuszczalnego</t>
  </si>
  <si>
    <t>Brak terenów chronionych akustycznie w zasięgu oddziaływania zakładu - niewymagana decyzja o dopuszczalnym poziomie hałasu przenikającego do środowiska</t>
  </si>
  <si>
    <t>Zabezpieczenia zastosowane w zakładzie (Z)</t>
  </si>
  <si>
    <t>Wyposażenie w instalacje chroniące środowisko przed zanieczyszczeniem (Z1)</t>
  </si>
  <si>
    <t>Brak wymaganych instalacji chroniących środowisko</t>
  </si>
  <si>
    <t>Niewystarczające wyposażenie w instalacje chroniące środowisko</t>
  </si>
  <si>
    <t>Przeciążenie instalacji chroniących środowisko</t>
  </si>
  <si>
    <t>Wystarczające wyposażenie w instalacje chroniące środowisko ? prawidłowa eksploatacja</t>
  </si>
  <si>
    <t>Zakładowe zarządzanie środowiskowe (Z2)</t>
  </si>
  <si>
    <t>Odpowiednie kwalifikacje pracowników</t>
  </si>
  <si>
    <t>Właściwy nadzór nad pracą instalacji, automonitoring, jeżeli jest wymagany</t>
  </si>
  <si>
    <t>Plany konserwacji i obsługi, bieżące naprawy, konserwacje, itp.</t>
  </si>
  <si>
    <t>Nakłady, w tym inwestycje w zakresie ochrony środowiska</t>
  </si>
  <si>
    <t>Systemy zarządzania środowiskowego (ISO 14 001, EMAS)</t>
  </si>
  <si>
    <t>Ocena wypełniania wymagań ochrony środowiska (Z3)</t>
  </si>
  <si>
    <t>Zakład permanentnie przekraczający warunki posiadanego pozwolenia lub pozwoleń* na korzystanie ze środowiska</t>
  </si>
  <si>
    <t>Zakład sporadycznie przekraczający warunki pozwolenia lub pozwoleń lub nierealizujący zarządzeń pokontrolnych</t>
  </si>
  <si>
    <t>Zakład, który nie wykonał obowiązku zgłoszenia instalacji do eksploatacji, nie złożył informacji lub postępuje niezgodnie z dokonanym zgłoszeniem lub złożoną informacją</t>
  </si>
  <si>
    <t>Zakład spełniający wymagania ochrony środowiska</t>
  </si>
  <si>
    <t>Analiza wielokryterialna - dotychczasowe kryteria</t>
  </si>
  <si>
    <t>I</t>
  </si>
  <si>
    <t>II</t>
  </si>
  <si>
    <t>III</t>
  </si>
  <si>
    <t>IV</t>
  </si>
  <si>
    <t>V</t>
  </si>
  <si>
    <t>Lp</t>
  </si>
  <si>
    <t>uzyskana kategoria</t>
  </si>
  <si>
    <t>R</t>
  </si>
  <si>
    <t>W1</t>
  </si>
  <si>
    <t>W2</t>
  </si>
  <si>
    <t>W3</t>
  </si>
  <si>
    <t>S1</t>
  </si>
  <si>
    <t>S2</t>
  </si>
  <si>
    <t>S3</t>
  </si>
  <si>
    <t>S4</t>
  </si>
  <si>
    <t>S5</t>
  </si>
  <si>
    <t>Z1</t>
  </si>
  <si>
    <t>Z3</t>
  </si>
  <si>
    <t>Z2-1</t>
  </si>
  <si>
    <t>Z2-2</t>
  </si>
  <si>
    <t>Z2-3</t>
  </si>
  <si>
    <t>Z2-4</t>
  </si>
  <si>
    <t>Z2-5</t>
  </si>
  <si>
    <t>wyliczenia</t>
  </si>
  <si>
    <t>Z2</t>
  </si>
  <si>
    <t>k</t>
  </si>
  <si>
    <t>w</t>
  </si>
  <si>
    <t>s</t>
  </si>
  <si>
    <t>z</t>
  </si>
  <si>
    <t>K</t>
  </si>
  <si>
    <t>Kategoria</t>
  </si>
  <si>
    <t>kryteria punktowe</t>
  </si>
  <si>
    <t>w danej kategorii</t>
  </si>
  <si>
    <t>Liczba zakładów</t>
  </si>
  <si>
    <t>(od i powyżej)</t>
  </si>
  <si>
    <t>nazwa zakładu</t>
  </si>
  <si>
    <t>Analiza wielokryterialna - obecnie obowiązująca</t>
  </si>
  <si>
    <t>k = r ×(Σw+Σs+Σz)</t>
  </si>
  <si>
    <t>Analiza wielokryterialna - propozycje</t>
  </si>
  <si>
    <t>kategoria</t>
  </si>
  <si>
    <t>r</t>
  </si>
  <si>
    <t>klasa 1</t>
  </si>
  <si>
    <t>klasa 2</t>
  </si>
  <si>
    <t>brak</t>
  </si>
  <si>
    <t>Naruszenie</t>
  </si>
  <si>
    <t>K=ni x (∑wi+∑si+∑zi+r)</t>
  </si>
  <si>
    <t>Zakład najgorszy</t>
  </si>
  <si>
    <t>Zakład najlepszy</t>
  </si>
  <si>
    <t>woda,ścieki</t>
  </si>
  <si>
    <t>powietrze</t>
  </si>
  <si>
    <t>odpady</t>
  </si>
  <si>
    <t>hałas</t>
  </si>
  <si>
    <t>k=(w+s+r)x((z1+z2)xn)</t>
  </si>
  <si>
    <t>Parametry symulacji:</t>
  </si>
  <si>
    <t>klasa naruszenia</t>
  </si>
  <si>
    <t>Klasa naruszen:</t>
  </si>
  <si>
    <t>Symulacja 1: propozycja Łukasza Kuczmierczyka</t>
  </si>
  <si>
    <t>K = w + z +s + r + n</t>
  </si>
  <si>
    <t>waga dla naruszeń:</t>
  </si>
  <si>
    <t>kategoria I</t>
  </si>
  <si>
    <t>kategoria II</t>
  </si>
  <si>
    <t>kategoria III</t>
  </si>
  <si>
    <t>kategoria IV</t>
  </si>
  <si>
    <t>kategoria V</t>
  </si>
  <si>
    <t>Kategorie zakładów:</t>
  </si>
  <si>
    <t>Symulacja 2: propozycja Łukasza Kuczmierczyka</t>
  </si>
  <si>
    <t>K = (w + z + s + r) x n</t>
  </si>
  <si>
    <t>wagi parametrów:</t>
  </si>
  <si>
    <t>Symulacja 3: propozycja Marka Galla</t>
  </si>
  <si>
    <t>Symulacja 4: propozycja Wiesława Steinke</t>
  </si>
  <si>
    <t>wagi parametrów</t>
  </si>
  <si>
    <t>dla r=1</t>
  </si>
  <si>
    <t>dla r=2</t>
  </si>
  <si>
    <t>dla r=3</t>
  </si>
  <si>
    <t>dla r=4</t>
  </si>
  <si>
    <t>dla r=5</t>
  </si>
  <si>
    <t>K=∑(nixsi)+(∑wi+o+∑zi+r); o - dawne "s1"; si - dawne "s2+s3+s4+s5"</t>
  </si>
  <si>
    <t>stwierdzone naruszenia dla komponentu</t>
  </si>
  <si>
    <t>Symulacja 1</t>
  </si>
  <si>
    <t>Symulacja 2</t>
  </si>
  <si>
    <t>Symulacja 3</t>
  </si>
  <si>
    <t>Symulacja 4</t>
  </si>
  <si>
    <t>Symulacja 5</t>
  </si>
  <si>
    <t>Symulacja 6</t>
  </si>
  <si>
    <t>Wystarczające wyposażenie w instalacje chroniące środowisko - niewielkie zaniedbania eksploatacyjne</t>
  </si>
  <si>
    <t>Wystarczające wyposażenie w instalacje chroniące środowisko - prawidłowa eksploatacja</t>
  </si>
  <si>
    <t>Pobór wody podziemnej lub powierzchniowej</t>
  </si>
  <si>
    <t>Wielkosć poboru</t>
  </si>
  <si>
    <t xml:space="preserve"> &gt; 1 000 m3/dobę </t>
  </si>
  <si>
    <t xml:space="preserve">&gt;  200 – 1000  m3/dobę </t>
  </si>
  <si>
    <t xml:space="preserve"> &gt; 50 – 200 m3/dobę  </t>
  </si>
  <si>
    <t xml:space="preserve"> &gt; 5 – 50 m3/dobę  </t>
  </si>
  <si>
    <t xml:space="preserve"> ≤ 5 m3/dobę</t>
  </si>
  <si>
    <t>Symulacja 5: propozycja Wiesława Steinke</t>
  </si>
  <si>
    <t>Symulacja 6: propozycja Marka Nowotczyńskiego</t>
  </si>
  <si>
    <t>Pobór wody</t>
  </si>
  <si>
    <t>z1</t>
  </si>
  <si>
    <t>z2</t>
  </si>
  <si>
    <t>z3</t>
  </si>
  <si>
    <t>punktacja:</t>
  </si>
  <si>
    <t>s6</t>
  </si>
  <si>
    <t>Cukrownia Glinojeck</t>
  </si>
  <si>
    <t>BAUER</t>
  </si>
  <si>
    <t>Dotychczasowa analiza wielokryterialna</t>
  </si>
  <si>
    <t>Ferma Drobiu Kondrajec Pański</t>
  </si>
  <si>
    <t>PEC Ciechanów</t>
  </si>
  <si>
    <t>Zakład Rzeźniczo-Wędliniarski Gotardy</t>
  </si>
  <si>
    <t>Autozłom Ciechanów</t>
  </si>
  <si>
    <t>K=r x (∑wi+∑si+∑zi); gdzie si - s1 … s6; s2 - pobór wody</t>
  </si>
  <si>
    <t>k = ∑r1-2 +∑w1-3 + ∑s1-5 + ∑z1-3</t>
  </si>
  <si>
    <t>w3</t>
  </si>
  <si>
    <t>s2</t>
  </si>
  <si>
    <t>nie wytwarza ścieków</t>
  </si>
  <si>
    <t>&lt;-propozycja M. Siwiak</t>
  </si>
  <si>
    <t>nie występuje emisja do powietrza</t>
  </si>
  <si>
    <t>&lt;- propozycja M. Siwiak</t>
  </si>
  <si>
    <t>Propozycja M. Nowotczynskiego: (punktacja jak dotychczasowe s4)</t>
  </si>
  <si>
    <t>Nie są wytwrzane odpady</t>
  </si>
  <si>
    <t>Zakład nieposiadający wymaganego pozwolenia zintegrowanego</t>
  </si>
  <si>
    <t>Zakład powodujący przekroczenie standardów jakości środowiska lub wystąpienie szkody w środowisku</t>
  </si>
  <si>
    <t>r2</t>
  </si>
  <si>
    <t>s3</t>
  </si>
  <si>
    <t>s4</t>
  </si>
  <si>
    <t>r2 - Ryzyko wystąpienia niekontrolowanego uwolnienia do środowiska</t>
  </si>
  <si>
    <t xml:space="preserve">Składowanie odpadów niebezpiecznych </t>
  </si>
  <si>
    <t>Składowanie tylko odpadów innych niż niebezpieczne (w tym odpadów wydobywczych w obiektach unieszkodliwiania odpadów wydobywczych)</t>
  </si>
  <si>
    <t>Magazynowanie odpadów niebezpiecznych poza budynkami</t>
  </si>
  <si>
    <t>Magazynowanie tylko odpadów innych niż niebezpieczne poza budynkami</t>
  </si>
  <si>
    <t xml:space="preserve">Magazynowanie odpadów inne niż powyżej </t>
  </si>
  <si>
    <t>Brak składowania i magazynowania odpadów</t>
  </si>
  <si>
    <t>zmeniona punktacja:</t>
  </si>
  <si>
    <t>Ł. Kuczmierczyk</t>
  </si>
  <si>
    <t>M. Gall</t>
  </si>
  <si>
    <t>W. Steinke</t>
  </si>
  <si>
    <t>M. Nowotczyński</t>
  </si>
  <si>
    <t>nar3</t>
  </si>
  <si>
    <t>nar4</t>
  </si>
  <si>
    <t>nar2</t>
  </si>
  <si>
    <t>nar1</t>
  </si>
  <si>
    <t>UWAGA: w symulacji uwzględniono zmiany w sposobie wyliczania "k" nie wprowadzano zmian w niektórych opisach zawartych w poszczególnych tabelach w: r1, w, s1, s5, z1, z2</t>
  </si>
  <si>
    <t>symulacja 7</t>
  </si>
  <si>
    <t>M. Siwiak</t>
  </si>
  <si>
    <t>Symulacja 7 i 8: propozycja Marii Siwiak oraz modyfikacja tej wersji przez Grzegorza Rusinka</t>
  </si>
  <si>
    <t>wg, M. Siwiak</t>
  </si>
  <si>
    <t>r1 (M. Siwiak):</t>
  </si>
  <si>
    <t>r1 (G. Rusinek):</t>
  </si>
  <si>
    <t>wg. G. Rusinka</t>
  </si>
  <si>
    <t>dla wersji G. Rusinek</t>
  </si>
  <si>
    <t>symulacja 8</t>
  </si>
  <si>
    <t>G. Rusinek</t>
  </si>
  <si>
    <t>Symulacja 9: propozycja Adam Nadolski</t>
  </si>
  <si>
    <t>ZSŚ</t>
  </si>
  <si>
    <t>EMAS</t>
  </si>
  <si>
    <t>ISO 14001</t>
  </si>
  <si>
    <t>symulacja 9</t>
  </si>
  <si>
    <t>A. Nadolski</t>
  </si>
  <si>
    <t>naruszenie:</t>
  </si>
  <si>
    <t>punkty naruszeń</t>
  </si>
  <si>
    <t>punkt naruszeń</t>
  </si>
  <si>
    <t>wartości</t>
  </si>
  <si>
    <t>k=rx(w+n*s+z1)xSZŚ; SZŚ - systemy zarządzania środowiskiem</t>
  </si>
  <si>
    <r>
      <rPr>
        <b/>
        <sz val="16"/>
        <color rgb="FFFF0000"/>
        <rFont val="Czcionka tekstu podstawowego"/>
        <charset val="238"/>
      </rPr>
      <t xml:space="preserve">UWAGI do wypełniania arkusza: </t>
    </r>
    <r>
      <rPr>
        <b/>
        <sz val="10"/>
        <color rgb="FFFF0000"/>
        <rFont val="Czcionka tekstu podstawowego"/>
        <charset val="238"/>
      </rPr>
      <t xml:space="preserve">
1. arkusz "słownik" (aktualnie widoczny) to zbiór dotychczas obowiazujących reguł - nie trzeba tu nic zmieniać (chyba że chcemy pobawić się punktacją/kryteriami) - trzeba pamiętać, że te zmiany mają wpływ na wszystkie formuły
</t>
    </r>
    <r>
      <rPr>
        <b/>
        <sz val="20"/>
        <color theme="4" tint="-0.249977111117893"/>
        <rFont val="Czcionka tekstu podstawowego"/>
        <charset val="238"/>
      </rPr>
      <t xml:space="preserve">2. zmieniamy tylko dane w żółtych polach; </t>
    </r>
    <r>
      <rPr>
        <b/>
        <sz val="10"/>
        <color theme="4" tint="-0.249977111117893"/>
        <rFont val="Czcionka tekstu podstawowego"/>
        <charset val="238"/>
      </rPr>
      <t>na wszelki wypadek pola nie przeznaczone do edycji są zabezpieczone przed edycją</t>
    </r>
    <r>
      <rPr>
        <b/>
        <sz val="10"/>
        <color rgb="FFFF0000"/>
        <rFont val="Czcionka tekstu podstawowego"/>
        <charset val="238"/>
      </rPr>
      <t xml:space="preserve">
3. wypełnianie zaczynamy od arkusza "analiza_1" (patrz: zakładka u dołu) - w arkuszu tym robiona jest analiza według dotychczasowych zasad - odpowiednie dane z tego arkusza są następnie wykorzystywane automatycznie w pozostałych arkuszach (nie potrzeba ponownie wpisywać tych samych informacji w pozostałych arkuszach); 
4. kolumna "nazwa zakładu"- ma charakter pomocniczy - po prostu łatwiej się pracuje na konkretnych przykładach - zakładach - ale jak ktoś nie chce to nie musi tego wypełniać; 
5. kryteriami/punktacją (w żółtych polach) można dowolnie manipulować. 
6. poszczególne kryteria w "analizie_1" (r, w, s itd.) wybiera sie za pomocą rozwijalnej listy
7. propozycje nowych formuł analizy wielokryterialnej zawarte są w oddzielnych arkuszach nazwanych sym_1, sym_2, sym_3 itd. Jedyny wyjątek to połaczenie propozycji M. Siwiak z G. Rusinkiem, gdyż propozycja Grzegorza jest lekką modyfikacją propozycji Marii 
W razie pytań, wątpliwości czy zauważonych błędów (starałem się by takowych nie było) można pisać na adres: a-nadolski@o2.pl</t>
    </r>
  </si>
  <si>
    <t>Liczba naruszeń:</t>
  </si>
  <si>
    <t>Kolumna ma wpływ na symulacje: 1, 2, 3, 4, 8
nie ma wpływu na symulacje: 5, 6, 7</t>
  </si>
  <si>
    <t>Cukrownia Chełmża</t>
  </si>
  <si>
    <t>Zakład produkcji obuwia</t>
  </si>
  <si>
    <t>Stacja demontażu</t>
  </si>
  <si>
    <t>Oczyszczalnia ścieków</t>
  </si>
  <si>
    <t>Zakład obróbki metali</t>
  </si>
  <si>
    <t>Zakład przetwarzania produktów ubocznych pochodzenia zwierzęcegp</t>
  </si>
  <si>
    <t>Składowisko odpadów</t>
  </si>
  <si>
    <t>Zakład przetwarzania zseie</t>
  </si>
  <si>
    <t>dotychczas</t>
  </si>
  <si>
    <t>Zakład przetwarzania ZSEiE</t>
  </si>
  <si>
    <t xml:space="preserve">Skup złomu </t>
  </si>
  <si>
    <t xml:space="preserve">Elektrociepłownia Andrychów </t>
  </si>
  <si>
    <t xml:space="preserve">Elektrownia Siersza </t>
  </si>
  <si>
    <t xml:space="preserve">Składowisko odpadów innych niż niebezpieczne i obojętne </t>
  </si>
  <si>
    <t xml:space="preserve">Zakład cukierniczy </t>
  </si>
  <si>
    <t xml:space="preserve">Stacja demontażu pojazdów </t>
  </si>
  <si>
    <t xml:space="preserve">Zakład produkcy gąbki florystycznej </t>
  </si>
  <si>
    <t>D. Rogóż</t>
  </si>
  <si>
    <t>B. Skrypkowska</t>
  </si>
  <si>
    <t>Zestawione zakłady: M. Nowotczyńskiego, A. Nadolskiego, B. Skrypkowskiej, D. Rogóż</t>
  </si>
  <si>
    <t>kat</t>
  </si>
  <si>
    <t>MWiO Grudziadz - oczyszczalnia</t>
  </si>
  <si>
    <t>Toruńskie Wodociagi - oczyszczalnia</t>
  </si>
  <si>
    <t>Zamek Bierzgłowski - ZDR</t>
  </si>
  <si>
    <t>Eurogaz Białkowo - ZZR</t>
  </si>
  <si>
    <t>Nomet - galwanizernia</t>
  </si>
  <si>
    <t>Eurohansa - zakład produkcyjny</t>
  </si>
  <si>
    <t>Sklep Od i Do - sklep spożywczy</t>
  </si>
  <si>
    <t>Warsztat Ruszkowski - warsztat mechaniczny (naprawy)</t>
  </si>
  <si>
    <t>OPEC Grudziadz - elektrocepłownia</t>
  </si>
  <si>
    <t>symulacja 10</t>
  </si>
  <si>
    <t>K=ni x (∑wi+∑si+∑zi)+r</t>
  </si>
  <si>
    <t>K=nix (∑wi+∑si+∑zi)+r</t>
  </si>
  <si>
    <t>K=nix (∑wi+∑si+∑zi)xE+r</t>
  </si>
  <si>
    <t xml:space="preserve">Wytwarzanie lub przetwarzanie odpadów niebezpiecznych w ilości nie mniejszej niż 1 Mg/rok lub odpadów innych niż niebezpieczne w ilości nie mniejszej niż 5 000 Mg/rok  </t>
  </si>
  <si>
    <t xml:space="preserve">Wytwarzanie lub przetwarzanie odpadów niebezpiecznych w ilościnie mniejszej niż 0,5 Mg/rok lub odpadów innych niż niebezpieczne w ilości nie mniejszej niż 1 000 Mg/rok  </t>
  </si>
  <si>
    <t xml:space="preserve">Wytwarzanie lub przetwarzanie odpadów niebezpiecznych w ilości nie mniejszej niż 0,1 Mg/rok lub odpadów innych niż niebezpieczne w ilości nie mniejszej niż 200 Mg/rok  </t>
  </si>
  <si>
    <t xml:space="preserve">Wytwarzanie lub przetwarzanie odpadów niebezpiecznych w ilości  nie mniejszej niż 0,01 Mg/rok lub odpadów innych niż niebezpieczne w ilości nie mniejszej niż 5 Mg/rok  </t>
  </si>
  <si>
    <t xml:space="preserve">Wytwarzanie lub przetwarzanie odpadów niebezpiecznych w ilości poniżej 0,01 Mg/rok lub odpadów innych niż niebezpieczne w ilości poniżej 5 Mg/rok  </t>
  </si>
  <si>
    <t>*</t>
  </si>
  <si>
    <t>DODAĆ S6 - pobór wody</t>
  </si>
  <si>
    <t>Nie są wytwarzane odpady</t>
  </si>
  <si>
    <t>Baza paliw = ZDR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</si>
</sst>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18"/>
      <color theme="1"/>
      <name val="Czcionka tekstu podstawowego"/>
      <charset val="238"/>
    </font>
    <font>
      <b/>
      <sz val="26"/>
      <color rgb="FFFF0000"/>
      <name val="Czcionka tekstu podstawowego"/>
      <charset val="238"/>
    </font>
    <font>
      <b/>
      <sz val="22"/>
      <color rgb="FFFF0000"/>
      <name val="Czcionka tekstu podstawowego"/>
      <charset val="238"/>
    </font>
    <font>
      <b/>
      <sz val="16"/>
      <color rgb="FFFF0000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8"/>
      <color theme="9" tint="0.59999389629810485"/>
      <name val="Czcionka tekstu podstawowego"/>
      <charset val="238"/>
    </font>
    <font>
      <b/>
      <sz val="14"/>
      <color theme="8" tint="0.79998168889431442"/>
      <name val="Czcionka tekstu podstawowego"/>
      <charset val="238"/>
    </font>
    <font>
      <b/>
      <sz val="20"/>
      <color rgb="FFFF0000"/>
      <name val="Czcionka tekstu podstawowego"/>
      <charset val="238"/>
    </font>
    <font>
      <b/>
      <sz val="24"/>
      <color theme="6" tint="0.79998168889431442"/>
      <name val="Czcionka tekstu podstawowego"/>
      <charset val="238"/>
    </font>
    <font>
      <b/>
      <sz val="14"/>
      <color theme="9" tint="0.79998168889431442"/>
      <name val="Czcionka tekstu podstawowego"/>
      <charset val="238"/>
    </font>
    <font>
      <b/>
      <sz val="11"/>
      <color theme="9" tint="0.79998168889431442"/>
      <name val="Czcionka tekstu podstawowego"/>
      <charset val="238"/>
    </font>
    <font>
      <b/>
      <sz val="20"/>
      <color theme="4" tint="-0.249977111117893"/>
      <name val="Czcionka tekstu podstawowego"/>
      <charset val="238"/>
    </font>
    <font>
      <b/>
      <sz val="10"/>
      <color theme="4" tint="-0.249977111117893"/>
      <name val="Czcionka tekstu podstawowego"/>
      <charset val="238"/>
    </font>
    <font>
      <b/>
      <sz val="14"/>
      <color rgb="FFFF0000"/>
      <name val="Czcionka tekstu podstawowego"/>
      <charset val="238"/>
    </font>
    <font>
      <sz val="11"/>
      <color theme="1"/>
      <name val="Calibri"/>
      <family val="2"/>
      <charset val="238"/>
    </font>
    <font>
      <b/>
      <sz val="14"/>
      <color theme="5" tint="0.79998168889431442"/>
      <name val="Czcionka tekstu podstawowego"/>
      <charset val="238"/>
    </font>
    <font>
      <b/>
      <sz val="11"/>
      <color theme="5" tint="0.79998168889431442"/>
      <name val="Czcionka tekstu podstawowego"/>
      <charset val="238"/>
    </font>
    <font>
      <b/>
      <sz val="16"/>
      <color theme="6" tint="0.79998168889431442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b/>
      <sz val="12"/>
      <color rgb="FFFF0000"/>
      <name val="Times New Roman"/>
      <family val="1"/>
      <charset val="238"/>
    </font>
    <font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1"/>
      <color theme="5" tint="0.79998168889431442"/>
      <name val="Czcionka tekstu podstawowego"/>
      <family val="2"/>
      <charset val="238"/>
    </font>
    <font>
      <sz val="11"/>
      <color theme="5" tint="0.79998168889431442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10" fillId="4" borderId="0" xfId="0" applyFont="1" applyFill="1" applyAlignment="1">
      <alignment horizontal="center" vertical="center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7" xfId="0" applyNumberFormat="1" applyFill="1" applyBorder="1" applyAlignment="1" applyProtection="1">
      <alignment horizontal="left" vertical="center" wrapText="1"/>
      <protection locked="0"/>
    </xf>
    <xf numFmtId="49" fontId="4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2" xfId="0" applyNumberForma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8" borderId="11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10" borderId="1" xfId="0" applyNumberFormat="1" applyFont="1" applyFill="1" applyBorder="1" applyAlignment="1">
      <alignment horizontal="center" vertical="center" wrapText="1"/>
    </xf>
    <xf numFmtId="0" fontId="5" fillId="10" borderId="7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9" borderId="18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" fillId="7" borderId="25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0" fillId="2" borderId="27" xfId="0" applyFill="1" applyBorder="1" applyAlignment="1" applyProtection="1">
      <alignment horizontal="center"/>
      <protection locked="0"/>
    </xf>
    <xf numFmtId="0" fontId="0" fillId="7" borderId="10" xfId="0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10" borderId="9" xfId="0" applyNumberFormat="1" applyFill="1" applyBorder="1" applyAlignment="1">
      <alignment horizontal="center" vertical="center" wrapText="1"/>
    </xf>
    <xf numFmtId="0" fontId="0" fillId="10" borderId="4" xfId="0" applyNumberFormat="1" applyFill="1" applyBorder="1" applyAlignment="1">
      <alignment horizontal="center" vertical="center" wrapText="1"/>
    </xf>
    <xf numFmtId="0" fontId="19" fillId="0" borderId="0" xfId="0" applyFont="1"/>
    <xf numFmtId="0" fontId="0" fillId="18" borderId="4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20" fillId="12" borderId="0" xfId="0" applyFont="1" applyFill="1" applyBorder="1" applyAlignment="1">
      <alignment horizontal="center" vertical="center" wrapText="1"/>
    </xf>
    <xf numFmtId="0" fontId="20" fillId="12" borderId="0" xfId="0" applyFont="1" applyFill="1" applyAlignment="1">
      <alignment horizontal="center" vertical="center"/>
    </xf>
    <xf numFmtId="0" fontId="20" fillId="12" borderId="33" xfId="0" applyFont="1" applyFill="1" applyBorder="1" applyAlignment="1">
      <alignment horizontal="center" vertical="center"/>
    </xf>
    <xf numFmtId="0" fontId="20" fillId="12" borderId="34" xfId="0" applyFont="1" applyFill="1" applyBorder="1" applyAlignment="1">
      <alignment horizontal="center" vertical="center"/>
    </xf>
    <xf numFmtId="0" fontId="0" fillId="9" borderId="32" xfId="0" applyNumberFormat="1" applyFill="1" applyBorder="1"/>
    <xf numFmtId="0" fontId="0" fillId="9" borderId="35" xfId="0" applyNumberFormat="1" applyFill="1" applyBorder="1"/>
    <xf numFmtId="0" fontId="0" fillId="9" borderId="35" xfId="0" applyNumberFormat="1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NumberFormat="1" applyFill="1" applyBorder="1"/>
    <xf numFmtId="0" fontId="0" fillId="9" borderId="1" xfId="0" applyNumberFormat="1" applyFill="1" applyBorder="1"/>
    <xf numFmtId="0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NumberFormat="1" applyFill="1" applyBorder="1"/>
    <xf numFmtId="0" fontId="0" fillId="9" borderId="7" xfId="0" applyNumberFormat="1" applyFill="1" applyBorder="1"/>
    <xf numFmtId="0" fontId="0" fillId="9" borderId="7" xfId="0" applyNumberForma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18" borderId="9" xfId="0" applyFill="1" applyBorder="1" applyAlignment="1" applyProtection="1">
      <alignment horizontal="center"/>
    </xf>
    <xf numFmtId="0" fontId="0" fillId="18" borderId="6" xfId="0" applyFill="1" applyBorder="1" applyAlignment="1" applyProtection="1">
      <alignment horizontal="center"/>
    </xf>
    <xf numFmtId="0" fontId="0" fillId="18" borderId="4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20" fillId="12" borderId="18" xfId="0" applyFont="1" applyFill="1" applyBorder="1" applyAlignment="1" applyProtection="1">
      <alignment horizontal="center" vertical="center"/>
    </xf>
    <xf numFmtId="0" fontId="20" fillId="12" borderId="19" xfId="0" applyFont="1" applyFill="1" applyBorder="1" applyAlignment="1" applyProtection="1">
      <alignment horizontal="center" vertical="center"/>
    </xf>
    <xf numFmtId="0" fontId="0" fillId="9" borderId="35" xfId="0" applyFill="1" applyBorder="1" applyAlignment="1" applyProtection="1">
      <alignment horizontal="center"/>
    </xf>
    <xf numFmtId="0" fontId="0" fillId="9" borderId="3" xfId="0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0" fillId="9" borderId="5" xfId="0" applyFill="1" applyBorder="1" applyAlignment="1" applyProtection="1">
      <alignment horizontal="center"/>
    </xf>
    <xf numFmtId="0" fontId="0" fillId="9" borderId="7" xfId="0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center"/>
    </xf>
    <xf numFmtId="0" fontId="19" fillId="0" borderId="0" xfId="0" applyFont="1" applyProtection="1"/>
    <xf numFmtId="0" fontId="20" fillId="12" borderId="33" xfId="0" applyFont="1" applyFill="1" applyBorder="1" applyAlignment="1" applyProtection="1">
      <alignment horizontal="center" vertical="center"/>
    </xf>
    <xf numFmtId="0" fontId="20" fillId="12" borderId="34" xfId="0" applyFont="1" applyFill="1" applyBorder="1" applyAlignment="1" applyProtection="1">
      <alignment horizontal="center" vertical="center"/>
    </xf>
    <xf numFmtId="0" fontId="20" fillId="12" borderId="18" xfId="0" applyFont="1" applyFill="1" applyBorder="1" applyAlignment="1" applyProtection="1">
      <alignment horizontal="center" vertical="center" wrapText="1"/>
    </xf>
    <xf numFmtId="0" fontId="0" fillId="9" borderId="32" xfId="0" applyNumberFormat="1" applyFill="1" applyBorder="1" applyProtection="1"/>
    <xf numFmtId="0" fontId="0" fillId="9" borderId="35" xfId="0" applyNumberFormat="1" applyFill="1" applyBorder="1" applyProtection="1"/>
    <xf numFmtId="0" fontId="0" fillId="9" borderId="35" xfId="0" applyNumberFormat="1" applyFill="1" applyBorder="1" applyAlignment="1" applyProtection="1">
      <alignment horizontal="center"/>
    </xf>
    <xf numFmtId="0" fontId="0" fillId="9" borderId="4" xfId="0" applyNumberFormat="1" applyFill="1" applyBorder="1" applyProtection="1"/>
    <xf numFmtId="0" fontId="0" fillId="9" borderId="1" xfId="0" applyNumberFormat="1" applyFill="1" applyBorder="1" applyProtection="1"/>
    <xf numFmtId="0" fontId="0" fillId="9" borderId="1" xfId="0" applyNumberFormat="1" applyFill="1" applyBorder="1" applyAlignment="1" applyProtection="1">
      <alignment horizontal="center"/>
    </xf>
    <xf numFmtId="0" fontId="0" fillId="9" borderId="6" xfId="0" applyNumberFormat="1" applyFill="1" applyBorder="1" applyProtection="1"/>
    <xf numFmtId="0" fontId="0" fillId="9" borderId="7" xfId="0" applyNumberFormat="1" applyFill="1" applyBorder="1" applyProtection="1"/>
    <xf numFmtId="0" fontId="0" fillId="9" borderId="7" xfId="0" applyNumberFormat="1" applyFill="1" applyBorder="1" applyAlignment="1" applyProtection="1">
      <alignment horizontal="center"/>
    </xf>
    <xf numFmtId="0" fontId="0" fillId="7" borderId="4" xfId="0" applyFill="1" applyBorder="1" applyProtection="1"/>
    <xf numFmtId="0" fontId="0" fillId="7" borderId="6" xfId="0" applyFill="1" applyBorder="1" applyProtection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9" borderId="9" xfId="0" applyNumberFormat="1" applyFill="1" applyBorder="1" applyProtection="1"/>
    <xf numFmtId="0" fontId="0" fillId="9" borderId="2" xfId="0" applyNumberFormat="1" applyFill="1" applyBorder="1" applyProtection="1"/>
    <xf numFmtId="0" fontId="0" fillId="2" borderId="2" xfId="0" applyFill="1" applyBorder="1" applyAlignment="1" applyProtection="1">
      <alignment horizontal="center" vertical="center"/>
      <protection locked="0"/>
    </xf>
    <xf numFmtId="0" fontId="0" fillId="9" borderId="9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20" fillId="12" borderId="11" xfId="0" applyFont="1" applyFill="1" applyBorder="1" applyAlignment="1" applyProtection="1">
      <alignment horizontal="center" vertical="center"/>
    </xf>
    <xf numFmtId="0" fontId="20" fillId="12" borderId="30" xfId="0" applyFont="1" applyFill="1" applyBorder="1" applyAlignment="1" applyProtection="1">
      <alignment horizontal="center" vertical="center"/>
    </xf>
    <xf numFmtId="0" fontId="15" fillId="12" borderId="14" xfId="0" applyFont="1" applyFill="1" applyBorder="1" applyAlignment="1">
      <alignment horizontal="center" vertical="center"/>
    </xf>
    <xf numFmtId="0" fontId="20" fillId="12" borderId="29" xfId="0" applyFont="1" applyFill="1" applyBorder="1" applyAlignment="1" applyProtection="1">
      <alignment vertical="center"/>
    </xf>
    <xf numFmtId="0" fontId="14" fillId="12" borderId="36" xfId="0" applyFont="1" applyFill="1" applyBorder="1" applyAlignment="1">
      <alignment horizontal="center" vertical="center"/>
    </xf>
    <xf numFmtId="0" fontId="0" fillId="0" borderId="0" xfId="0" applyFont="1" applyFill="1" applyBorder="1" applyProtection="1"/>
    <xf numFmtId="0" fontId="0" fillId="0" borderId="0" xfId="0" applyNumberFormat="1" applyFont="1" applyFill="1" applyBorder="1" applyProtection="1"/>
    <xf numFmtId="0" fontId="0" fillId="0" borderId="0" xfId="0" applyNumberFormat="1" applyProtection="1"/>
    <xf numFmtId="0" fontId="0" fillId="16" borderId="0" xfId="0" applyFont="1" applyFill="1" applyBorder="1" applyProtection="1"/>
    <xf numFmtId="0" fontId="0" fillId="15" borderId="0" xfId="0" applyFont="1" applyFill="1" applyBorder="1" applyProtection="1"/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16" borderId="2" xfId="0" applyNumberFormat="1" applyFont="1" applyFill="1" applyBorder="1" applyAlignment="1" applyProtection="1">
      <alignment horizontal="center" vertical="center"/>
    </xf>
    <xf numFmtId="0" fontId="0" fillId="15" borderId="2" xfId="0" applyNumberFormat="1" applyFont="1" applyFill="1" applyBorder="1" applyAlignment="1" applyProtection="1">
      <alignment horizontal="center" vertical="center"/>
    </xf>
    <xf numFmtId="0" fontId="0" fillId="16" borderId="1" xfId="0" applyNumberFormat="1" applyFont="1" applyFill="1" applyBorder="1" applyAlignment="1" applyProtection="1">
      <alignment horizontal="center" vertical="center"/>
    </xf>
    <xf numFmtId="0" fontId="0" fillId="15" borderId="1" xfId="0" applyNumberFormat="1" applyFont="1" applyFill="1" applyBorder="1" applyAlignment="1" applyProtection="1">
      <alignment horizontal="center" vertical="center"/>
    </xf>
    <xf numFmtId="0" fontId="0" fillId="16" borderId="7" xfId="0" applyNumberFormat="1" applyFont="1" applyFill="1" applyBorder="1" applyAlignment="1" applyProtection="1">
      <alignment horizontal="center" vertical="center"/>
    </xf>
    <xf numFmtId="0" fontId="0" fillId="15" borderId="7" xfId="0" applyNumberFormat="1" applyFont="1" applyFill="1" applyBorder="1" applyAlignment="1" applyProtection="1">
      <alignment horizontal="center" vertical="center"/>
    </xf>
    <xf numFmtId="0" fontId="24" fillId="0" borderId="0" xfId="0" applyFont="1"/>
    <xf numFmtId="0" fontId="0" fillId="2" borderId="0" xfId="0" applyFill="1" applyProtection="1">
      <protection locked="0"/>
    </xf>
    <xf numFmtId="0" fontId="23" fillId="0" borderId="0" xfId="0" applyFont="1"/>
    <xf numFmtId="0" fontId="20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0" fillId="20" borderId="32" xfId="0" applyNumberFormat="1" applyFill="1" applyBorder="1" applyAlignment="1" applyProtection="1">
      <alignment horizontal="center" vertical="center"/>
    </xf>
    <xf numFmtId="0" fontId="0" fillId="20" borderId="35" xfId="0" applyNumberFormat="1" applyFill="1" applyBorder="1" applyProtection="1"/>
    <xf numFmtId="0" fontId="0" fillId="20" borderId="35" xfId="0" applyFill="1" applyBorder="1" applyAlignment="1" applyProtection="1">
      <alignment horizontal="center" vertical="center"/>
    </xf>
    <xf numFmtId="0" fontId="0" fillId="20" borderId="3" xfId="0" applyFill="1" applyBorder="1" applyAlignment="1" applyProtection="1">
      <alignment horizontal="center" vertical="center"/>
    </xf>
    <xf numFmtId="0" fontId="0" fillId="20" borderId="4" xfId="0" applyNumberFormat="1" applyFill="1" applyBorder="1" applyAlignment="1" applyProtection="1">
      <alignment horizontal="center" vertical="center"/>
    </xf>
    <xf numFmtId="0" fontId="0" fillId="20" borderId="1" xfId="0" applyNumberFormat="1" applyFill="1" applyBorder="1" applyProtection="1"/>
    <xf numFmtId="0" fontId="0" fillId="20" borderId="1" xfId="0" applyFill="1" applyBorder="1" applyAlignment="1" applyProtection="1">
      <alignment horizontal="center" vertical="center"/>
    </xf>
    <xf numFmtId="0" fontId="0" fillId="20" borderId="5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0" borderId="6" xfId="0" applyNumberFormat="1" applyFill="1" applyBorder="1" applyAlignment="1" applyProtection="1">
      <alignment horizontal="center" vertical="center"/>
    </xf>
    <xf numFmtId="0" fontId="0" fillId="20" borderId="7" xfId="0" applyNumberFormat="1" applyFill="1" applyBorder="1" applyProtection="1"/>
    <xf numFmtId="0" fontId="0" fillId="20" borderId="7" xfId="0" applyFill="1" applyBorder="1" applyAlignment="1" applyProtection="1">
      <alignment horizontal="center" vertical="center"/>
    </xf>
    <xf numFmtId="0" fontId="0" fillId="20" borderId="8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1" fillId="18" borderId="4" xfId="0" applyFont="1" applyFill="1" applyBorder="1" applyAlignment="1" applyProtection="1">
      <alignment horizontal="center" vertical="center"/>
    </xf>
    <xf numFmtId="0" fontId="1" fillId="18" borderId="5" xfId="0" applyFont="1" applyFill="1" applyBorder="1" applyAlignment="1" applyProtection="1">
      <alignment horizontal="center" vertical="center"/>
    </xf>
    <xf numFmtId="0" fontId="25" fillId="18" borderId="4" xfId="0" applyFont="1" applyFill="1" applyBorder="1" applyAlignment="1" applyProtection="1">
      <alignment horizontal="center" vertical="center"/>
    </xf>
    <xf numFmtId="0" fontId="25" fillId="18" borderId="6" xfId="0" applyFont="1" applyFill="1" applyBorder="1" applyAlignment="1" applyProtection="1">
      <alignment horizontal="center" vertical="center"/>
    </xf>
    <xf numFmtId="0" fontId="1" fillId="18" borderId="6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/>
    </xf>
    <xf numFmtId="0" fontId="0" fillId="16" borderId="0" xfId="0" applyFont="1" applyFill="1" applyBorder="1" applyAlignment="1" applyProtection="1">
      <alignment vertical="center" wrapText="1"/>
    </xf>
    <xf numFmtId="0" fontId="0" fillId="15" borderId="0" xfId="0" applyFont="1" applyFill="1" applyBorder="1" applyAlignment="1" applyProtection="1">
      <alignment vertical="center" wrapText="1"/>
    </xf>
    <xf numFmtId="0" fontId="0" fillId="16" borderId="0" xfId="0" applyFont="1" applyFill="1" applyBorder="1" applyAlignment="1" applyProtection="1">
      <alignment horizontal="center" vertical="center"/>
    </xf>
    <xf numFmtId="0" fontId="0" fillId="15" borderId="0" xfId="0" applyFont="1" applyFill="1" applyBorder="1" applyAlignment="1" applyProtection="1">
      <alignment horizontal="center" vertical="center"/>
    </xf>
    <xf numFmtId="0" fontId="0" fillId="16" borderId="0" xfId="0" applyFont="1" applyFill="1" applyBorder="1" applyAlignment="1" applyProtection="1">
      <alignment horizontal="right" vertical="center" indent="1"/>
    </xf>
    <xf numFmtId="0" fontId="0" fillId="15" borderId="0" xfId="0" applyFont="1" applyFill="1" applyBorder="1" applyAlignment="1" applyProtection="1">
      <alignment horizontal="right" vertical="center" indent="1"/>
    </xf>
    <xf numFmtId="0" fontId="20" fillId="12" borderId="12" xfId="0" applyFont="1" applyFill="1" applyBorder="1" applyAlignment="1" applyProtection="1">
      <alignment horizontal="center" vertical="center"/>
    </xf>
    <xf numFmtId="0" fontId="21" fillId="12" borderId="12" xfId="0" applyFont="1" applyFill="1" applyBorder="1" applyAlignment="1" applyProtection="1">
      <alignment horizontal="center" vertical="center"/>
    </xf>
    <xf numFmtId="0" fontId="0" fillId="11" borderId="9" xfId="0" applyNumberFormat="1" applyFill="1" applyBorder="1" applyAlignment="1" applyProtection="1">
      <alignment horizontal="center" vertical="center"/>
    </xf>
    <xf numFmtId="0" fontId="0" fillId="11" borderId="2" xfId="0" applyNumberFormat="1" applyFill="1" applyBorder="1" applyAlignment="1" applyProtection="1">
      <alignment horizontal="left" vertical="center" indent="1"/>
    </xf>
    <xf numFmtId="0" fontId="0" fillId="19" borderId="2" xfId="0" applyNumberFormat="1" applyFill="1" applyBorder="1" applyAlignment="1" applyProtection="1">
      <alignment horizontal="center" vertical="center"/>
    </xf>
    <xf numFmtId="0" fontId="0" fillId="11" borderId="4" xfId="0" applyNumberFormat="1" applyFill="1" applyBorder="1" applyAlignment="1" applyProtection="1">
      <alignment horizontal="center" vertical="center"/>
    </xf>
    <xf numFmtId="0" fontId="0" fillId="11" borderId="1" xfId="0" applyNumberFormat="1" applyFill="1" applyBorder="1" applyAlignment="1" applyProtection="1">
      <alignment horizontal="left" vertical="center" indent="1"/>
    </xf>
    <xf numFmtId="0" fontId="0" fillId="11" borderId="6" xfId="0" applyNumberFormat="1" applyFill="1" applyBorder="1" applyAlignment="1" applyProtection="1">
      <alignment horizontal="center" vertical="center"/>
    </xf>
    <xf numFmtId="0" fontId="0" fillId="11" borderId="7" xfId="0" applyNumberFormat="1" applyFill="1" applyBorder="1" applyAlignment="1" applyProtection="1">
      <alignment horizontal="left" vertical="center" indent="1"/>
    </xf>
    <xf numFmtId="0" fontId="0" fillId="2" borderId="35" xfId="0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7" xfId="0" applyFill="1" applyBorder="1" applyAlignment="1" applyProtection="1">
      <alignment horizontal="left" vertical="center" indent="1"/>
      <protection locked="0"/>
    </xf>
    <xf numFmtId="0" fontId="0" fillId="21" borderId="0" xfId="0" applyFill="1" applyProtection="1"/>
    <xf numFmtId="0" fontId="22" fillId="13" borderId="0" xfId="0" applyFont="1" applyFill="1" applyAlignment="1">
      <alignment horizontal="center" vertical="center"/>
    </xf>
    <xf numFmtId="0" fontId="0" fillId="3" borderId="40" xfId="0" applyFill="1" applyBorder="1"/>
    <xf numFmtId="0" fontId="0" fillId="2" borderId="0" xfId="0" applyFill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0" fillId="16" borderId="0" xfId="0" applyFill="1" applyBorder="1" applyAlignment="1" applyProtection="1">
      <alignment horizontal="left" vertical="center" indent="1"/>
    </xf>
    <xf numFmtId="0" fontId="0" fillId="16" borderId="0" xfId="0" applyFont="1" applyFill="1" applyBorder="1" applyAlignment="1" applyProtection="1">
      <alignment horizontal="left" vertical="center"/>
    </xf>
    <xf numFmtId="0" fontId="0" fillId="15" borderId="0" xfId="0" applyFill="1" applyBorder="1" applyAlignment="1" applyProtection="1">
      <alignment horizontal="left" vertical="center" indent="1"/>
    </xf>
    <xf numFmtId="0" fontId="0" fillId="15" borderId="0" xfId="0" applyFont="1" applyFill="1" applyBorder="1" applyAlignment="1" applyProtection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26" fillId="2" borderId="1" xfId="0" applyFont="1" applyFill="1" applyBorder="1" applyAlignment="1" applyProtection="1">
      <alignment horizontal="left" vertical="center" wrapText="1"/>
      <protection locked="0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18" borderId="4" xfId="0" applyFill="1" applyBorder="1" applyAlignment="1" applyProtection="1">
      <alignment horizontal="center" vertical="center"/>
    </xf>
    <xf numFmtId="0" fontId="0" fillId="18" borderId="6" xfId="0" applyFill="1" applyBorder="1" applyAlignment="1" applyProtection="1">
      <alignment horizontal="center" vertical="center"/>
    </xf>
    <xf numFmtId="0" fontId="27" fillId="12" borderId="0" xfId="0" applyFont="1" applyFill="1" applyBorder="1" applyAlignment="1" applyProtection="1">
      <alignment horizontal="center" vertical="center"/>
    </xf>
    <xf numFmtId="0" fontId="21" fillId="12" borderId="30" xfId="0" applyFont="1" applyFill="1" applyBorder="1" applyAlignment="1" applyProtection="1">
      <alignment horizontal="center" vertical="center"/>
    </xf>
    <xf numFmtId="0" fontId="0" fillId="15" borderId="15" xfId="0" applyNumberFormat="1" applyFont="1" applyFill="1" applyBorder="1" applyAlignment="1" applyProtection="1">
      <alignment horizontal="center" vertical="center"/>
    </xf>
    <xf numFmtId="0" fontId="0" fillId="15" borderId="17" xfId="0" applyNumberFormat="1" applyFont="1" applyFill="1" applyBorder="1" applyAlignment="1" applyProtection="1">
      <alignment horizontal="center" vertical="center"/>
    </xf>
    <xf numFmtId="0" fontId="27" fillId="12" borderId="12" xfId="0" applyFont="1" applyFill="1" applyBorder="1" applyAlignment="1" applyProtection="1">
      <alignment horizontal="center" vertical="center"/>
    </xf>
    <xf numFmtId="0" fontId="27" fillId="12" borderId="13" xfId="0" applyFont="1" applyFill="1" applyBorder="1" applyAlignment="1" applyProtection="1">
      <alignment horizontal="center" vertical="center"/>
    </xf>
    <xf numFmtId="0" fontId="0" fillId="16" borderId="2" xfId="0" applyNumberFormat="1" applyFont="1" applyFill="1" applyBorder="1" applyAlignment="1" applyProtection="1">
      <alignment horizontal="center"/>
    </xf>
    <xf numFmtId="0" fontId="0" fillId="16" borderId="2" xfId="0" applyFont="1" applyFill="1" applyBorder="1" applyAlignment="1" applyProtection="1">
      <alignment horizontal="center"/>
    </xf>
    <xf numFmtId="0" fontId="0" fillId="16" borderId="1" xfId="0" applyNumberFormat="1" applyFont="1" applyFill="1" applyBorder="1" applyAlignment="1" applyProtection="1">
      <alignment horizontal="center"/>
    </xf>
    <xf numFmtId="0" fontId="0" fillId="16" borderId="1" xfId="0" applyFont="1" applyFill="1" applyBorder="1" applyAlignment="1" applyProtection="1">
      <alignment horizontal="center"/>
    </xf>
    <xf numFmtId="0" fontId="0" fillId="0" borderId="0" xfId="0" applyAlignment="1">
      <alignment horizontal="left" vertical="center" wrapText="1"/>
    </xf>
    <xf numFmtId="0" fontId="14" fillId="17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21" borderId="0" xfId="0" applyFont="1" applyFill="1" applyBorder="1" applyProtection="1"/>
    <xf numFmtId="0" fontId="0" fillId="21" borderId="1" xfId="0" applyFont="1" applyFill="1" applyBorder="1" applyAlignment="1" applyProtection="1">
      <alignment horizontal="center" vertical="center"/>
    </xf>
    <xf numFmtId="0" fontId="0" fillId="21" borderId="1" xfId="0" applyNumberFormat="1" applyFill="1" applyBorder="1" applyAlignment="1" applyProtection="1">
      <alignment horizontal="center" vertical="center"/>
    </xf>
    <xf numFmtId="0" fontId="0" fillId="7" borderId="4" xfId="0" applyFill="1" applyBorder="1"/>
    <xf numFmtId="0" fontId="0" fillId="7" borderId="6" xfId="0" applyFill="1" applyBorder="1"/>
    <xf numFmtId="0" fontId="0" fillId="16" borderId="0" xfId="0" applyFill="1" applyProtection="1"/>
    <xf numFmtId="0" fontId="0" fillId="16" borderId="1" xfId="0" applyNumberFormat="1" applyFill="1" applyBorder="1" applyAlignment="1" applyProtection="1">
      <alignment horizontal="center" vertical="center"/>
    </xf>
    <xf numFmtId="0" fontId="0" fillId="9" borderId="1" xfId="0" applyFill="1" applyBorder="1"/>
    <xf numFmtId="0" fontId="0" fillId="9" borderId="1" xfId="0" applyFill="1" applyBorder="1" applyAlignment="1">
      <alignment horizontal="center" vertical="center"/>
    </xf>
    <xf numFmtId="0" fontId="0" fillId="9" borderId="4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/>
    <xf numFmtId="0" fontId="0" fillId="9" borderId="7" xfId="0" applyFill="1" applyBorder="1" applyAlignment="1">
      <alignment horizontal="center" vertical="center"/>
    </xf>
    <xf numFmtId="0" fontId="0" fillId="9" borderId="9" xfId="0" applyFill="1" applyBorder="1" applyAlignment="1">
      <alignment horizontal="center"/>
    </xf>
    <xf numFmtId="0" fontId="0" fillId="9" borderId="2" xfId="0" applyFill="1" applyBorder="1"/>
    <xf numFmtId="0" fontId="0" fillId="9" borderId="2" xfId="0" applyFill="1" applyBorder="1" applyAlignment="1">
      <alignment horizontal="center"/>
    </xf>
    <xf numFmtId="0" fontId="0" fillId="9" borderId="2" xfId="0" applyFill="1" applyBorder="1" applyAlignment="1">
      <alignment horizontal="center" vertical="center"/>
    </xf>
    <xf numFmtId="0" fontId="20" fillId="12" borderId="12" xfId="0" applyFont="1" applyFill="1" applyBorder="1" applyAlignment="1" applyProtection="1">
      <alignment horizontal="center" vertical="center" wrapText="1"/>
    </xf>
    <xf numFmtId="0" fontId="20" fillId="12" borderId="13" xfId="0" applyFont="1" applyFill="1" applyBorder="1" applyAlignment="1" applyProtection="1">
      <alignment horizontal="center" vertical="center"/>
    </xf>
    <xf numFmtId="0" fontId="0" fillId="7" borderId="9" xfId="0" applyFill="1" applyBorder="1"/>
    <xf numFmtId="0" fontId="25" fillId="18" borderId="9" xfId="0" applyFont="1" applyFill="1" applyBorder="1" applyAlignment="1" applyProtection="1">
      <alignment horizontal="center" vertical="center"/>
    </xf>
    <xf numFmtId="0" fontId="1" fillId="18" borderId="8" xfId="0" applyFont="1" applyFill="1" applyBorder="1" applyAlignment="1" applyProtection="1">
      <alignment horizontal="center" vertical="center"/>
    </xf>
    <xf numFmtId="0" fontId="1" fillId="9" borderId="1" xfId="0" applyFont="1" applyFill="1" applyBorder="1" applyAlignment="1" applyProtection="1">
      <alignment horizontal="center"/>
    </xf>
    <xf numFmtId="0" fontId="0" fillId="18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2" borderId="1" xfId="0" applyFill="1" applyBorder="1"/>
    <xf numFmtId="0" fontId="20" fillId="12" borderId="18" xfId="0" applyFont="1" applyFill="1" applyBorder="1" applyAlignment="1">
      <alignment horizontal="center" vertical="center" wrapText="1"/>
    </xf>
    <xf numFmtId="0" fontId="20" fillId="12" borderId="18" xfId="0" applyFont="1" applyFill="1" applyBorder="1" applyAlignment="1">
      <alignment horizontal="center" vertical="center"/>
    </xf>
    <xf numFmtId="0" fontId="20" fillId="12" borderId="19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22" borderId="0" xfId="0" applyFill="1" applyAlignment="1">
      <alignment horizontal="center"/>
    </xf>
    <xf numFmtId="0" fontId="0" fillId="0" borderId="0" xfId="0" applyAlignment="1" applyProtection="1">
      <alignment horizontal="center"/>
    </xf>
    <xf numFmtId="0" fontId="0" fillId="18" borderId="1" xfId="0" applyFill="1" applyBorder="1" applyAlignment="1" applyProtection="1">
      <alignment horizontal="center"/>
    </xf>
    <xf numFmtId="0" fontId="0" fillId="22" borderId="0" xfId="0" applyFill="1" applyProtection="1"/>
    <xf numFmtId="0" fontId="0" fillId="0" borderId="0" xfId="0" applyAlignment="1" applyProtection="1">
      <alignment horizontal="center" vertical="center" wrapText="1"/>
    </xf>
    <xf numFmtId="0" fontId="0" fillId="22" borderId="0" xfId="0" applyFill="1" applyAlignment="1" applyProtection="1">
      <alignment horizontal="center"/>
    </xf>
    <xf numFmtId="0" fontId="0" fillId="0" borderId="0" xfId="0" applyFill="1"/>
    <xf numFmtId="0" fontId="0" fillId="15" borderId="1" xfId="0" applyFill="1" applyBorder="1" applyAlignment="1">
      <alignment horizontal="center"/>
    </xf>
    <xf numFmtId="0" fontId="23" fillId="15" borderId="1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15" borderId="1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1" fillId="14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 vertical="center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Protection="1"/>
    <xf numFmtId="0" fontId="0" fillId="11" borderId="0" xfId="0" applyFill="1"/>
    <xf numFmtId="0" fontId="0" fillId="21" borderId="0" xfId="0" applyFill="1"/>
    <xf numFmtId="0" fontId="0" fillId="16" borderId="0" xfId="0" applyFill="1"/>
    <xf numFmtId="0" fontId="28" fillId="12" borderId="0" xfId="0" applyFont="1" applyFill="1" applyAlignment="1" applyProtection="1">
      <alignment horizontal="center"/>
    </xf>
    <xf numFmtId="0" fontId="0" fillId="0" borderId="0" xfId="0" applyFill="1" applyBorder="1"/>
    <xf numFmtId="0" fontId="14" fillId="0" borderId="0" xfId="0" applyFont="1" applyFill="1" applyBorder="1" applyAlignment="1" applyProtection="1">
      <alignment horizontal="center" vertical="center"/>
    </xf>
    <xf numFmtId="0" fontId="0" fillId="0" borderId="43" xfId="0" applyBorder="1" applyProtection="1"/>
    <xf numFmtId="0" fontId="0" fillId="0" borderId="44" xfId="0" applyBorder="1" applyProtection="1"/>
    <xf numFmtId="0" fontId="20" fillId="12" borderId="0" xfId="0" applyFont="1" applyFill="1" applyBorder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0" fillId="18" borderId="0" xfId="0" applyFill="1" applyBorder="1" applyAlignment="1" applyProtection="1">
      <alignment horizontal="center"/>
    </xf>
    <xf numFmtId="2" fontId="0" fillId="2" borderId="0" xfId="0" applyNumberFormat="1" applyFill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" fontId="0" fillId="9" borderId="1" xfId="0" applyNumberFormat="1" applyFill="1" applyBorder="1" applyAlignment="1" applyProtection="1">
      <alignment horizontal="center"/>
    </xf>
    <xf numFmtId="1" fontId="0" fillId="0" borderId="0" xfId="0" applyNumberFormat="1" applyProtection="1"/>
    <xf numFmtId="0" fontId="23" fillId="3" borderId="40" xfId="0" applyFont="1" applyFill="1" applyBorder="1"/>
    <xf numFmtId="0" fontId="9" fillId="5" borderId="0" xfId="0" applyFont="1" applyFill="1" applyAlignment="1">
      <alignment horizontal="left" vertical="center" wrapText="1"/>
    </xf>
    <xf numFmtId="0" fontId="1" fillId="7" borderId="23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/>
    </xf>
    <xf numFmtId="0" fontId="0" fillId="16" borderId="0" xfId="0" applyFill="1" applyBorder="1" applyAlignment="1" applyProtection="1">
      <alignment horizontal="center"/>
    </xf>
    <xf numFmtId="0" fontId="0" fillId="21" borderId="0" xfId="0" applyFill="1" applyBorder="1" applyAlignment="1" applyProtection="1">
      <alignment horizontal="center"/>
    </xf>
    <xf numFmtId="0" fontId="0" fillId="16" borderId="0" xfId="0" applyFill="1" applyAlignment="1" applyProtection="1">
      <alignment horizontal="center"/>
    </xf>
    <xf numFmtId="0" fontId="13" fillId="6" borderId="0" xfId="0" applyFont="1" applyFill="1" applyAlignment="1" applyProtection="1">
      <alignment horizontal="center"/>
    </xf>
    <xf numFmtId="0" fontId="0" fillId="19" borderId="0" xfId="0" applyFill="1" applyBorder="1" applyAlignment="1" applyProtection="1">
      <alignment horizontal="center" vertical="center" wrapText="1"/>
    </xf>
    <xf numFmtId="0" fontId="0" fillId="21" borderId="0" xfId="0" applyFill="1" applyBorder="1" applyAlignment="1" applyProtection="1">
      <alignment horizontal="center" vertical="center" wrapText="1"/>
    </xf>
    <xf numFmtId="0" fontId="0" fillId="21" borderId="0" xfId="0" applyFill="1" applyProtection="1"/>
    <xf numFmtId="0" fontId="0" fillId="21" borderId="0" xfId="0" applyFill="1" applyBorder="1" applyProtection="1"/>
    <xf numFmtId="0" fontId="0" fillId="16" borderId="0" xfId="0" applyFill="1" applyBorder="1" applyAlignment="1" applyProtection="1">
      <alignment horizontal="center" vertical="center"/>
    </xf>
    <xf numFmtId="0" fontId="0" fillId="15" borderId="0" xfId="0" applyFill="1" applyBorder="1" applyAlignment="1" applyProtection="1">
      <alignment horizontal="center" vertical="center"/>
    </xf>
    <xf numFmtId="0" fontId="0" fillId="15" borderId="0" xfId="0" applyFill="1" applyBorder="1" applyAlignment="1" applyProtection="1">
      <alignment horizontal="center"/>
    </xf>
    <xf numFmtId="0" fontId="14" fillId="17" borderId="33" xfId="0" applyFont="1" applyFill="1" applyBorder="1" applyAlignment="1">
      <alignment horizontal="center" vertical="center"/>
    </xf>
    <xf numFmtId="0" fontId="14" fillId="17" borderId="37" xfId="0" applyFont="1" applyFill="1" applyBorder="1" applyAlignment="1">
      <alignment horizontal="center" vertical="center"/>
    </xf>
    <xf numFmtId="0" fontId="1" fillId="18" borderId="32" xfId="0" applyFont="1" applyFill="1" applyBorder="1" applyAlignment="1">
      <alignment horizontal="center"/>
    </xf>
    <xf numFmtId="0" fontId="1" fillId="18" borderId="3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22" fillId="13" borderId="0" xfId="0" applyFont="1" applyFill="1" applyAlignment="1">
      <alignment horizontal="center" vertical="center"/>
    </xf>
    <xf numFmtId="0" fontId="14" fillId="17" borderId="1" xfId="0" applyFont="1" applyFill="1" applyBorder="1" applyAlignment="1">
      <alignment horizontal="center" vertical="center"/>
    </xf>
    <xf numFmtId="0" fontId="22" fillId="13" borderId="0" xfId="0" applyFont="1" applyFill="1" applyAlignment="1" applyProtection="1">
      <alignment horizontal="center" vertical="center"/>
    </xf>
    <xf numFmtId="0" fontId="14" fillId="17" borderId="33" xfId="0" applyFont="1" applyFill="1" applyBorder="1" applyAlignment="1" applyProtection="1">
      <alignment horizontal="center" vertical="center"/>
    </xf>
    <xf numFmtId="0" fontId="14" fillId="17" borderId="37" xfId="0" applyFont="1" applyFill="1" applyBorder="1" applyAlignment="1" applyProtection="1">
      <alignment horizontal="center" vertical="center"/>
    </xf>
    <xf numFmtId="0" fontId="1" fillId="18" borderId="11" xfId="0" applyFont="1" applyFill="1" applyBorder="1" applyAlignment="1" applyProtection="1">
      <alignment horizontal="center"/>
    </xf>
    <xf numFmtId="0" fontId="1" fillId="18" borderId="13" xfId="0" applyFont="1" applyFill="1" applyBorder="1" applyAlignment="1" applyProtection="1">
      <alignment horizontal="center"/>
    </xf>
    <xf numFmtId="0" fontId="1" fillId="18" borderId="1" xfId="0" applyFont="1" applyFill="1" applyBorder="1" applyAlignment="1" applyProtection="1">
      <alignment horizontal="center"/>
    </xf>
    <xf numFmtId="0" fontId="1" fillId="18" borderId="32" xfId="0" applyFont="1" applyFill="1" applyBorder="1" applyAlignment="1" applyProtection="1">
      <alignment horizontal="center"/>
    </xf>
    <xf numFmtId="0" fontId="1" fillId="18" borderId="3" xfId="0" applyFont="1" applyFill="1" applyBorder="1" applyAlignment="1" applyProtection="1">
      <alignment horizontal="center"/>
    </xf>
    <xf numFmtId="0" fontId="14" fillId="17" borderId="32" xfId="0" applyFont="1" applyFill="1" applyBorder="1" applyAlignment="1" applyProtection="1">
      <alignment horizontal="center" vertical="center"/>
    </xf>
    <xf numFmtId="0" fontId="14" fillId="17" borderId="3" xfId="0" applyFont="1" applyFill="1" applyBorder="1" applyAlignment="1" applyProtection="1">
      <alignment horizontal="center" vertical="center"/>
    </xf>
    <xf numFmtId="0" fontId="1" fillId="7" borderId="4" xfId="0" applyFont="1" applyFill="1" applyBorder="1" applyAlignment="1" applyProtection="1">
      <alignment horizontal="center"/>
    </xf>
    <xf numFmtId="0" fontId="1" fillId="7" borderId="5" xfId="0" applyFont="1" applyFill="1" applyBorder="1" applyAlignment="1" applyProtection="1">
      <alignment horizontal="center"/>
    </xf>
    <xf numFmtId="0" fontId="23" fillId="15" borderId="1" xfId="0" applyFont="1" applyFill="1" applyBorder="1" applyAlignment="1">
      <alignment horizontal="center"/>
    </xf>
    <xf numFmtId="0" fontId="21" fillId="12" borderId="0" xfId="0" applyFont="1" applyFill="1" applyAlignment="1" applyProtection="1">
      <alignment horizontal="center"/>
    </xf>
    <xf numFmtId="0" fontId="1" fillId="18" borderId="38" xfId="0" applyFont="1" applyFill="1" applyBorder="1" applyAlignment="1" applyProtection="1">
      <alignment horizontal="center" vertical="center"/>
    </xf>
    <xf numFmtId="0" fontId="1" fillId="18" borderId="31" xfId="0" applyFont="1" applyFill="1" applyBorder="1" applyAlignment="1" applyProtection="1">
      <alignment horizontal="center" vertical="center"/>
    </xf>
    <xf numFmtId="0" fontId="1" fillId="18" borderId="38" xfId="0" applyFont="1" applyFill="1" applyBorder="1" applyAlignment="1" applyProtection="1">
      <alignment horizontal="center"/>
    </xf>
    <xf numFmtId="0" fontId="1" fillId="18" borderId="31" xfId="0" applyFont="1" applyFill="1" applyBorder="1" applyAlignment="1" applyProtection="1">
      <alignment horizontal="center"/>
    </xf>
    <xf numFmtId="0" fontId="0" fillId="0" borderId="0" xfId="0" applyAlignment="1">
      <alignment horizontal="left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18" borderId="32" xfId="0" applyFont="1" applyFill="1" applyBorder="1" applyAlignment="1" applyProtection="1">
      <alignment horizontal="center" vertical="center"/>
    </xf>
    <xf numFmtId="0" fontId="1" fillId="18" borderId="3" xfId="0" applyFont="1" applyFill="1" applyBorder="1" applyAlignment="1" applyProtection="1">
      <alignment horizontal="center" vertical="center"/>
    </xf>
    <xf numFmtId="0" fontId="1" fillId="21" borderId="15" xfId="0" applyFont="1" applyFill="1" applyBorder="1" applyAlignment="1">
      <alignment horizontal="center" vertical="center"/>
    </xf>
    <xf numFmtId="0" fontId="1" fillId="21" borderId="41" xfId="0" applyFont="1" applyFill="1" applyBorder="1" applyAlignment="1">
      <alignment horizontal="center" vertical="center"/>
    </xf>
    <xf numFmtId="0" fontId="0" fillId="21" borderId="0" xfId="0" applyFill="1" applyAlignment="1">
      <alignment horizontal="center"/>
    </xf>
    <xf numFmtId="0" fontId="1" fillId="7" borderId="42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21" borderId="39" xfId="0" applyFont="1" applyFill="1" applyBorder="1" applyAlignment="1">
      <alignment horizontal="center" vertical="center"/>
    </xf>
    <xf numFmtId="0" fontId="14" fillId="17" borderId="1" xfId="0" applyFont="1" applyFill="1" applyBorder="1" applyAlignment="1" applyProtection="1">
      <alignment horizontal="center" vertical="center"/>
    </xf>
    <xf numFmtId="0" fontId="1" fillId="14" borderId="1" xfId="0" applyFont="1" applyFill="1" applyBorder="1" applyAlignment="1" applyProtection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</cellXfs>
  <cellStyles count="1">
    <cellStyle name="Normalny" xfId="0" builtinId="0"/>
  </cellStyles>
  <dxfs count="13"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B1:F126"/>
  <sheetViews>
    <sheetView topLeftCell="A91" workbookViewId="0">
      <selection activeCell="C64" sqref="C64"/>
    </sheetView>
  </sheetViews>
  <sheetFormatPr defaultRowHeight="14.25"/>
  <cols>
    <col min="2" max="2" width="132" customWidth="1"/>
    <col min="3" max="3" width="9.375" bestFit="1" customWidth="1"/>
    <col min="4" max="4" width="20.5" customWidth="1"/>
    <col min="5" max="5" width="126.125" bestFit="1" customWidth="1"/>
  </cols>
  <sheetData>
    <row r="1" spans="2:5" ht="180" customHeight="1">
      <c r="B1" s="278" t="s">
        <v>270</v>
      </c>
      <c r="C1" s="278"/>
      <c r="D1" s="278"/>
      <c r="E1" s="278"/>
    </row>
    <row r="2" spans="2:5" ht="32.450000000000003" customHeight="1">
      <c r="B2" s="7" t="s">
        <v>108</v>
      </c>
    </row>
    <row r="4" spans="2:5" ht="15">
      <c r="B4" s="3" t="s">
        <v>0</v>
      </c>
      <c r="C4" s="1" t="s">
        <v>2</v>
      </c>
    </row>
    <row r="5" spans="2:5">
      <c r="B5" s="8" t="s">
        <v>1</v>
      </c>
      <c r="C5" s="9">
        <v>5</v>
      </c>
    </row>
    <row r="6" spans="2:5">
      <c r="B6" s="8" t="s">
        <v>3</v>
      </c>
      <c r="C6" s="9">
        <v>4</v>
      </c>
    </row>
    <row r="7" spans="2:5">
      <c r="B7" s="8" t="s">
        <v>4</v>
      </c>
      <c r="C7" s="9">
        <v>3</v>
      </c>
    </row>
    <row r="8" spans="2:5">
      <c r="B8" s="8" t="s">
        <v>5</v>
      </c>
      <c r="C8" s="9">
        <v>3</v>
      </c>
    </row>
    <row r="9" spans="2:5">
      <c r="B9" s="8" t="s">
        <v>6</v>
      </c>
      <c r="C9" s="9">
        <v>3</v>
      </c>
    </row>
    <row r="10" spans="2:5">
      <c r="B10" s="8" t="s">
        <v>7</v>
      </c>
      <c r="C10" s="9">
        <v>2</v>
      </c>
    </row>
    <row r="11" spans="2:5">
      <c r="B11" s="8" t="s">
        <v>8</v>
      </c>
      <c r="C11" s="9">
        <v>1</v>
      </c>
    </row>
    <row r="12" spans="2:5">
      <c r="C12" s="4"/>
    </row>
    <row r="13" spans="2:5" ht="15">
      <c r="B13" s="3" t="s">
        <v>9</v>
      </c>
      <c r="C13" s="4"/>
    </row>
    <row r="14" spans="2:5">
      <c r="C14" s="4"/>
    </row>
    <row r="15" spans="2:5" ht="15">
      <c r="B15" s="2" t="s">
        <v>10</v>
      </c>
      <c r="C15" s="4"/>
    </row>
    <row r="16" spans="2:5">
      <c r="B16" s="8" t="s">
        <v>11</v>
      </c>
      <c r="C16" s="9">
        <v>5</v>
      </c>
    </row>
    <row r="17" spans="2:3">
      <c r="B17" s="8" t="s">
        <v>12</v>
      </c>
      <c r="C17" s="9">
        <v>5</v>
      </c>
    </row>
    <row r="18" spans="2:3">
      <c r="B18" s="8" t="s">
        <v>13</v>
      </c>
      <c r="C18" s="9">
        <v>5</v>
      </c>
    </row>
    <row r="19" spans="2:3">
      <c r="B19" s="8" t="s">
        <v>14</v>
      </c>
      <c r="C19" s="9">
        <v>5</v>
      </c>
    </row>
    <row r="20" spans="2:3">
      <c r="B20" s="8" t="s">
        <v>15</v>
      </c>
      <c r="C20" s="9">
        <v>5</v>
      </c>
    </row>
    <row r="21" spans="2:3">
      <c r="B21" s="8" t="s">
        <v>16</v>
      </c>
      <c r="C21" s="9">
        <v>5</v>
      </c>
    </row>
    <row r="22" spans="2:3">
      <c r="B22" s="8" t="s">
        <v>17</v>
      </c>
      <c r="C22" s="9">
        <v>4</v>
      </c>
    </row>
    <row r="23" spans="2:3">
      <c r="B23" s="8" t="s">
        <v>18</v>
      </c>
      <c r="C23" s="9">
        <v>4</v>
      </c>
    </row>
    <row r="24" spans="2:3">
      <c r="B24" s="8" t="s">
        <v>19</v>
      </c>
      <c r="C24" s="9">
        <v>4</v>
      </c>
    </row>
    <row r="25" spans="2:3">
      <c r="B25" s="8" t="s">
        <v>20</v>
      </c>
      <c r="C25" s="9">
        <v>4</v>
      </c>
    </row>
    <row r="26" spans="2:3">
      <c r="B26" s="8" t="s">
        <v>21</v>
      </c>
      <c r="C26" s="9">
        <v>4</v>
      </c>
    </row>
    <row r="27" spans="2:3">
      <c r="B27" s="8" t="s">
        <v>22</v>
      </c>
      <c r="C27" s="9">
        <v>3</v>
      </c>
    </row>
    <row r="28" spans="2:3">
      <c r="B28" s="8" t="s">
        <v>23</v>
      </c>
      <c r="C28" s="9">
        <v>2</v>
      </c>
    </row>
    <row r="29" spans="2:3">
      <c r="B29" s="8" t="s">
        <v>24</v>
      </c>
      <c r="C29" s="9">
        <v>1</v>
      </c>
    </row>
    <row r="30" spans="2:3">
      <c r="C30" s="4"/>
    </row>
    <row r="31" spans="2:3" ht="15">
      <c r="B31" s="2" t="s">
        <v>25</v>
      </c>
      <c r="C31" s="4"/>
    </row>
    <row r="32" spans="2:3">
      <c r="B32" s="8" t="s">
        <v>26</v>
      </c>
      <c r="C32" s="9">
        <v>5</v>
      </c>
    </row>
    <row r="33" spans="2:3">
      <c r="B33" s="8" t="s">
        <v>27</v>
      </c>
      <c r="C33" s="9">
        <v>5</v>
      </c>
    </row>
    <row r="34" spans="2:3">
      <c r="B34" s="8" t="s">
        <v>28</v>
      </c>
      <c r="C34" s="9">
        <v>5</v>
      </c>
    </row>
    <row r="35" spans="2:3">
      <c r="B35" s="8" t="s">
        <v>29</v>
      </c>
      <c r="C35" s="9">
        <v>4</v>
      </c>
    </row>
    <row r="36" spans="2:3">
      <c r="B36" s="8" t="s">
        <v>30</v>
      </c>
      <c r="C36" s="9">
        <v>4</v>
      </c>
    </row>
    <row r="37" spans="2:3">
      <c r="B37" s="8" t="s">
        <v>31</v>
      </c>
      <c r="C37" s="9">
        <v>4</v>
      </c>
    </row>
    <row r="38" spans="2:3">
      <c r="B38" s="8" t="s">
        <v>32</v>
      </c>
      <c r="C38" s="9">
        <v>3</v>
      </c>
    </row>
    <row r="39" spans="2:3">
      <c r="B39" s="8" t="s">
        <v>33</v>
      </c>
      <c r="C39" s="9">
        <v>3</v>
      </c>
    </row>
    <row r="40" spans="2:3">
      <c r="B40" s="8" t="s">
        <v>34</v>
      </c>
      <c r="C40" s="9">
        <v>3</v>
      </c>
    </row>
    <row r="41" spans="2:3">
      <c r="B41" s="8" t="s">
        <v>35</v>
      </c>
      <c r="C41" s="9">
        <v>2</v>
      </c>
    </row>
    <row r="42" spans="2:3">
      <c r="B42" s="8" t="s">
        <v>36</v>
      </c>
      <c r="C42" s="9">
        <v>2</v>
      </c>
    </row>
    <row r="43" spans="2:3">
      <c r="B43" s="8" t="s">
        <v>37</v>
      </c>
      <c r="C43" s="9">
        <v>2</v>
      </c>
    </row>
    <row r="44" spans="2:3">
      <c r="B44" s="8" t="s">
        <v>38</v>
      </c>
      <c r="C44" s="9">
        <v>1</v>
      </c>
    </row>
    <row r="45" spans="2:3">
      <c r="B45" s="8" t="s">
        <v>39</v>
      </c>
      <c r="C45" s="9">
        <v>1</v>
      </c>
    </row>
    <row r="46" spans="2:3">
      <c r="B46" s="8" t="s">
        <v>40</v>
      </c>
      <c r="C46" s="9">
        <v>1</v>
      </c>
    </row>
    <row r="47" spans="2:3">
      <c r="C47" s="4"/>
    </row>
    <row r="48" spans="2:3" ht="15">
      <c r="B48" s="2" t="s">
        <v>41</v>
      </c>
      <c r="C48" s="4"/>
    </row>
    <row r="49" spans="2:4">
      <c r="B49" s="8" t="s">
        <v>42</v>
      </c>
      <c r="C49" s="9">
        <v>10</v>
      </c>
      <c r="D49" t="s">
        <v>312</v>
      </c>
    </row>
    <row r="50" spans="2:4">
      <c r="B50" s="8" t="s">
        <v>43</v>
      </c>
      <c r="C50" s="9">
        <v>5</v>
      </c>
      <c r="D50" t="s">
        <v>312</v>
      </c>
    </row>
    <row r="51" spans="2:4">
      <c r="B51" s="8" t="s">
        <v>44</v>
      </c>
      <c r="C51" s="9">
        <v>3</v>
      </c>
    </row>
    <row r="52" spans="2:4">
      <c r="B52" s="8" t="s">
        <v>45</v>
      </c>
      <c r="C52" s="9">
        <v>2</v>
      </c>
    </row>
    <row r="53" spans="2:4">
      <c r="B53" s="8" t="s">
        <v>46</v>
      </c>
      <c r="C53" s="9">
        <v>0</v>
      </c>
      <c r="D53" t="s">
        <v>312</v>
      </c>
    </row>
    <row r="54" spans="2:4">
      <c r="C54" s="4"/>
    </row>
    <row r="55" spans="2:4" ht="15">
      <c r="B55" s="3" t="s">
        <v>47</v>
      </c>
      <c r="C55" s="4"/>
    </row>
    <row r="56" spans="2:4">
      <c r="C56" s="4"/>
    </row>
    <row r="57" spans="2:4" ht="15">
      <c r="B57" s="2" t="s">
        <v>48</v>
      </c>
      <c r="C57" s="4"/>
    </row>
    <row r="58" spans="2:4">
      <c r="B58" s="8" t="s">
        <v>49</v>
      </c>
      <c r="C58" s="9">
        <v>10</v>
      </c>
      <c r="D58" t="s">
        <v>312</v>
      </c>
    </row>
    <row r="59" spans="2:4">
      <c r="B59" s="8" t="s">
        <v>50</v>
      </c>
      <c r="C59" s="9">
        <v>10</v>
      </c>
      <c r="D59" t="s">
        <v>312</v>
      </c>
    </row>
    <row r="60" spans="2:4">
      <c r="B60" s="8" t="s">
        <v>51</v>
      </c>
      <c r="C60" s="9">
        <v>8</v>
      </c>
      <c r="D60" t="s">
        <v>312</v>
      </c>
    </row>
    <row r="61" spans="2:4">
      <c r="B61" s="8" t="s">
        <v>52</v>
      </c>
      <c r="C61" s="9">
        <v>8</v>
      </c>
    </row>
    <row r="62" spans="2:4">
      <c r="B62" s="8" t="s">
        <v>53</v>
      </c>
      <c r="C62" s="9">
        <v>6</v>
      </c>
    </row>
    <row r="63" spans="2:4">
      <c r="B63" s="8" t="s">
        <v>54</v>
      </c>
      <c r="C63" s="9">
        <v>3</v>
      </c>
    </row>
    <row r="64" spans="2:4">
      <c r="B64" s="8" t="s">
        <v>55</v>
      </c>
      <c r="C64" s="9">
        <v>0</v>
      </c>
    </row>
    <row r="65" spans="2:3">
      <c r="C65" s="4"/>
    </row>
    <row r="66" spans="2:3" ht="15">
      <c r="B66" s="2" t="s">
        <v>56</v>
      </c>
      <c r="C66" s="4"/>
    </row>
    <row r="67" spans="2:3">
      <c r="B67" s="8" t="s">
        <v>57</v>
      </c>
      <c r="C67" s="9">
        <v>10</v>
      </c>
    </row>
    <row r="68" spans="2:3">
      <c r="B68" s="8" t="s">
        <v>58</v>
      </c>
      <c r="C68" s="9">
        <v>10</v>
      </c>
    </row>
    <row r="69" spans="2:3">
      <c r="B69" s="8" t="s">
        <v>59</v>
      </c>
      <c r="C69" s="9">
        <v>10</v>
      </c>
    </row>
    <row r="70" spans="2:3">
      <c r="B70" s="8" t="s">
        <v>60</v>
      </c>
      <c r="C70" s="9">
        <v>8</v>
      </c>
    </row>
    <row r="71" spans="2:3">
      <c r="B71" s="8" t="s">
        <v>61</v>
      </c>
      <c r="C71" s="9">
        <v>8</v>
      </c>
    </row>
    <row r="72" spans="2:3">
      <c r="B72" s="8" t="s">
        <v>62</v>
      </c>
      <c r="C72" s="9">
        <v>8</v>
      </c>
    </row>
    <row r="73" spans="2:3">
      <c r="B73" s="8" t="s">
        <v>63</v>
      </c>
      <c r="C73" s="9">
        <v>6</v>
      </c>
    </row>
    <row r="74" spans="2:3">
      <c r="B74" s="8" t="s">
        <v>64</v>
      </c>
      <c r="C74" s="9">
        <v>6</v>
      </c>
    </row>
    <row r="75" spans="2:3">
      <c r="B75" s="8" t="s">
        <v>65</v>
      </c>
      <c r="C75" s="9">
        <v>6</v>
      </c>
    </row>
    <row r="76" spans="2:3">
      <c r="B76" s="8" t="s">
        <v>66</v>
      </c>
      <c r="C76" s="9">
        <v>6</v>
      </c>
    </row>
    <row r="77" spans="2:3">
      <c r="B77" s="8" t="s">
        <v>67</v>
      </c>
      <c r="C77" s="9">
        <v>3</v>
      </c>
    </row>
    <row r="78" spans="2:3">
      <c r="B78" s="8" t="s">
        <v>68</v>
      </c>
      <c r="C78" s="9">
        <v>3</v>
      </c>
    </row>
    <row r="79" spans="2:3">
      <c r="B79" s="8" t="s">
        <v>69</v>
      </c>
      <c r="C79" s="9">
        <v>3</v>
      </c>
    </row>
    <row r="80" spans="2:3">
      <c r="B80" s="8" t="s">
        <v>70</v>
      </c>
      <c r="C80" s="9">
        <v>1</v>
      </c>
    </row>
    <row r="81" spans="2:5">
      <c r="B81" s="8" t="s">
        <v>71</v>
      </c>
      <c r="C81" s="9">
        <v>1</v>
      </c>
    </row>
    <row r="82" spans="2:5">
      <c r="B82" s="8" t="s">
        <v>72</v>
      </c>
      <c r="C82" s="9">
        <v>1</v>
      </c>
    </row>
    <row r="83" spans="2:5">
      <c r="B83" s="179" t="s">
        <v>221</v>
      </c>
      <c r="C83" s="180">
        <v>0</v>
      </c>
      <c r="D83" t="s">
        <v>222</v>
      </c>
    </row>
    <row r="84" spans="2:5" ht="15">
      <c r="B84" s="2" t="s">
        <v>73</v>
      </c>
      <c r="C84" s="4"/>
    </row>
    <row r="85" spans="2:5">
      <c r="B85" s="8" t="s">
        <v>74</v>
      </c>
      <c r="C85" s="9">
        <v>10</v>
      </c>
    </row>
    <row r="86" spans="2:5">
      <c r="B86" s="8" t="s">
        <v>75</v>
      </c>
      <c r="C86" s="9">
        <v>6</v>
      </c>
    </row>
    <row r="87" spans="2:5">
      <c r="B87" s="8" t="s">
        <v>76</v>
      </c>
      <c r="C87" s="9">
        <v>3</v>
      </c>
    </row>
    <row r="88" spans="2:5">
      <c r="B88" s="8" t="s">
        <v>77</v>
      </c>
      <c r="C88" s="10">
        <v>2</v>
      </c>
    </row>
    <row r="89" spans="2:5">
      <c r="B89" s="8" t="s">
        <v>78</v>
      </c>
      <c r="C89" s="9">
        <v>1</v>
      </c>
    </row>
    <row r="90" spans="2:5">
      <c r="B90" s="179" t="s">
        <v>223</v>
      </c>
      <c r="C90" s="180">
        <v>0</v>
      </c>
      <c r="D90" t="s">
        <v>224</v>
      </c>
      <c r="E90" s="130"/>
    </row>
    <row r="91" spans="2:5" ht="15">
      <c r="B91" s="2" t="s">
        <v>79</v>
      </c>
      <c r="C91" s="4"/>
      <c r="E91" t="s">
        <v>225</v>
      </c>
    </row>
    <row r="92" spans="2:5">
      <c r="B92" s="8" t="s">
        <v>80</v>
      </c>
      <c r="C92" s="9">
        <v>10</v>
      </c>
      <c r="E92" t="s">
        <v>307</v>
      </c>
    </row>
    <row r="93" spans="2:5">
      <c r="B93" s="8" t="s">
        <v>81</v>
      </c>
      <c r="C93" s="9">
        <v>8</v>
      </c>
      <c r="E93" t="s">
        <v>308</v>
      </c>
    </row>
    <row r="94" spans="2:5">
      <c r="B94" s="8" t="s">
        <v>82</v>
      </c>
      <c r="C94" s="9">
        <v>5</v>
      </c>
      <c r="E94" t="s">
        <v>309</v>
      </c>
    </row>
    <row r="95" spans="2:5">
      <c r="B95" s="8" t="s">
        <v>83</v>
      </c>
      <c r="C95" s="9">
        <v>2</v>
      </c>
      <c r="E95" t="s">
        <v>310</v>
      </c>
    </row>
    <row r="96" spans="2:5">
      <c r="B96" s="8" t="s">
        <v>84</v>
      </c>
      <c r="C96" s="9">
        <v>1</v>
      </c>
      <c r="E96" t="s">
        <v>311</v>
      </c>
    </row>
    <row r="97" spans="2:6" ht="15.75">
      <c r="B97" s="179" t="s">
        <v>314</v>
      </c>
      <c r="C97" s="180">
        <v>0</v>
      </c>
      <c r="D97" t="s">
        <v>224</v>
      </c>
      <c r="E97" s="128" t="s">
        <v>195</v>
      </c>
    </row>
    <row r="98" spans="2:6" ht="15">
      <c r="B98" s="2" t="s">
        <v>85</v>
      </c>
      <c r="C98" s="4"/>
      <c r="E98" s="130" t="s">
        <v>196</v>
      </c>
    </row>
    <row r="99" spans="2:6">
      <c r="B99" s="8" t="s">
        <v>86</v>
      </c>
      <c r="C99" s="9">
        <v>10</v>
      </c>
      <c r="E99" t="s">
        <v>197</v>
      </c>
      <c r="F99" s="129">
        <v>5</v>
      </c>
    </row>
    <row r="100" spans="2:6">
      <c r="B100" s="8" t="s">
        <v>87</v>
      </c>
      <c r="C100" s="9">
        <v>8</v>
      </c>
      <c r="E100" t="s">
        <v>198</v>
      </c>
      <c r="F100" s="129">
        <v>4</v>
      </c>
    </row>
    <row r="101" spans="2:6">
      <c r="B101" s="8" t="s">
        <v>88</v>
      </c>
      <c r="C101" s="9">
        <v>6</v>
      </c>
      <c r="E101" t="s">
        <v>199</v>
      </c>
      <c r="F101" s="129">
        <v>3</v>
      </c>
    </row>
    <row r="102" spans="2:6">
      <c r="B102" s="8" t="s">
        <v>89</v>
      </c>
      <c r="C102" s="9">
        <v>0</v>
      </c>
      <c r="E102" t="s">
        <v>200</v>
      </c>
      <c r="F102" s="129">
        <v>2</v>
      </c>
    </row>
    <row r="103" spans="2:6">
      <c r="B103" s="8" t="s">
        <v>90</v>
      </c>
      <c r="C103" s="9">
        <v>0</v>
      </c>
      <c r="E103" t="s">
        <v>201</v>
      </c>
      <c r="F103" s="129">
        <v>1</v>
      </c>
    </row>
    <row r="104" spans="2:6">
      <c r="B104" s="277" t="s">
        <v>313</v>
      </c>
      <c r="C104" s="4"/>
    </row>
    <row r="105" spans="2:6" ht="15">
      <c r="B105" s="3" t="s">
        <v>91</v>
      </c>
      <c r="C105" s="4"/>
    </row>
    <row r="106" spans="2:6">
      <c r="C106" s="4"/>
    </row>
    <row r="107" spans="2:6" ht="15">
      <c r="B107" s="2" t="s">
        <v>92</v>
      </c>
      <c r="C107" s="4"/>
    </row>
    <row r="108" spans="2:6">
      <c r="B108" s="8" t="s">
        <v>93</v>
      </c>
      <c r="C108" s="9">
        <v>10</v>
      </c>
    </row>
    <row r="109" spans="2:6">
      <c r="B109" s="8" t="s">
        <v>94</v>
      </c>
      <c r="C109" s="9">
        <v>8</v>
      </c>
    </row>
    <row r="110" spans="2:6">
      <c r="B110" s="8" t="s">
        <v>95</v>
      </c>
      <c r="C110" s="9">
        <v>6</v>
      </c>
    </row>
    <row r="111" spans="2:6">
      <c r="B111" s="8" t="s">
        <v>193</v>
      </c>
      <c r="C111" s="9">
        <v>3</v>
      </c>
    </row>
    <row r="112" spans="2:6">
      <c r="B112" s="8" t="s">
        <v>194</v>
      </c>
      <c r="C112" s="9">
        <v>0</v>
      </c>
    </row>
    <row r="113" spans="2:4">
      <c r="C113" s="4"/>
    </row>
    <row r="114" spans="2:4" ht="15">
      <c r="B114" s="2" t="s">
        <v>97</v>
      </c>
      <c r="C114" s="4"/>
    </row>
    <row r="115" spans="2:4">
      <c r="B115" s="8" t="s">
        <v>98</v>
      </c>
      <c r="C115" s="9">
        <v>0</v>
      </c>
    </row>
    <row r="116" spans="2:4">
      <c r="B116" s="8" t="s">
        <v>99</v>
      </c>
      <c r="C116" s="9">
        <v>0</v>
      </c>
    </row>
    <row r="117" spans="2:4">
      <c r="B117" s="8" t="s">
        <v>100</v>
      </c>
      <c r="C117" s="9">
        <v>0</v>
      </c>
    </row>
    <row r="118" spans="2:4">
      <c r="B118" s="8" t="s">
        <v>101</v>
      </c>
      <c r="C118" s="9">
        <v>0</v>
      </c>
    </row>
    <row r="119" spans="2:4">
      <c r="B119" s="8" t="s">
        <v>102</v>
      </c>
      <c r="C119" s="9">
        <v>0</v>
      </c>
    </row>
    <row r="120" spans="2:4" ht="15">
      <c r="B120" s="2" t="s">
        <v>103</v>
      </c>
      <c r="C120" s="4"/>
    </row>
    <row r="121" spans="2:4">
      <c r="B121" t="s">
        <v>227</v>
      </c>
      <c r="C121" s="180">
        <v>10</v>
      </c>
      <c r="D121" t="s">
        <v>224</v>
      </c>
    </row>
    <row r="122" spans="2:4">
      <c r="B122" s="8" t="s">
        <v>228</v>
      </c>
      <c r="C122" s="9">
        <v>5</v>
      </c>
    </row>
    <row r="123" spans="2:4">
      <c r="B123" s="8" t="s">
        <v>104</v>
      </c>
      <c r="C123" s="9">
        <v>4</v>
      </c>
    </row>
    <row r="124" spans="2:4">
      <c r="B124" s="8" t="s">
        <v>105</v>
      </c>
      <c r="C124" s="9">
        <v>3</v>
      </c>
    </row>
    <row r="125" spans="2:4">
      <c r="B125" s="8" t="s">
        <v>106</v>
      </c>
      <c r="C125" s="9">
        <v>2</v>
      </c>
    </row>
    <row r="126" spans="2:4">
      <c r="B126" s="8" t="s">
        <v>107</v>
      </c>
      <c r="C126" s="9">
        <v>1</v>
      </c>
    </row>
  </sheetData>
  <mergeCells count="1"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93"/>
  <sheetViews>
    <sheetView topLeftCell="A4" workbookViewId="0">
      <selection activeCell="E37" sqref="E37"/>
    </sheetView>
  </sheetViews>
  <sheetFormatPr defaultRowHeight="14.25"/>
  <cols>
    <col min="2" max="2" width="5.625" customWidth="1"/>
    <col min="3" max="3" width="35.75" customWidth="1"/>
    <col min="4" max="4" width="20.75" customWidth="1"/>
    <col min="5" max="5" width="52.125" customWidth="1"/>
    <col min="6" max="6" width="43.125" customWidth="1"/>
    <col min="7" max="7" width="31" customWidth="1"/>
    <col min="8" max="8" width="32" customWidth="1"/>
    <col min="9" max="9" width="11.5" bestFit="1" customWidth="1"/>
    <col min="10" max="10" width="4.75" customWidth="1"/>
    <col min="11" max="11" width="11.5" bestFit="1" customWidth="1"/>
    <col min="12" max="12" width="4.25" customWidth="1"/>
    <col min="14" max="14" width="2.5" hidden="1" customWidth="1"/>
    <col min="15" max="18" width="2.75" hidden="1" customWidth="1"/>
    <col min="20" max="23" width="13" customWidth="1"/>
    <col min="25" max="25" width="59.125" customWidth="1"/>
  </cols>
  <sheetData>
    <row r="2" spans="2:26" ht="20.25">
      <c r="B2" s="298" t="s">
        <v>251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178"/>
      <c r="W2" s="178"/>
    </row>
    <row r="3" spans="2:26" ht="15">
      <c r="B3" s="51" t="s">
        <v>218</v>
      </c>
    </row>
    <row r="4" spans="2:26" ht="34.9" customHeight="1">
      <c r="B4" s="318" t="s">
        <v>248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206"/>
      <c r="W4" s="206"/>
    </row>
    <row r="5" spans="2:26" ht="15" thickBot="1">
      <c r="I5" s="329" t="s">
        <v>252</v>
      </c>
      <c r="J5" s="329"/>
      <c r="K5" s="329" t="s">
        <v>255</v>
      </c>
      <c r="L5" s="329"/>
    </row>
    <row r="6" spans="2:26" ht="18">
      <c r="B6" s="56" t="s">
        <v>114</v>
      </c>
      <c r="C6" s="57" t="s">
        <v>144</v>
      </c>
      <c r="D6" s="54" t="s">
        <v>229</v>
      </c>
      <c r="E6" s="54" t="s">
        <v>220</v>
      </c>
      <c r="F6" s="54" t="s">
        <v>230</v>
      </c>
      <c r="G6" s="54" t="s">
        <v>231</v>
      </c>
      <c r="H6" s="54" t="s">
        <v>207</v>
      </c>
      <c r="I6" s="55" t="s">
        <v>148</v>
      </c>
      <c r="J6" s="55" t="s">
        <v>138</v>
      </c>
      <c r="K6" s="55" t="s">
        <v>148</v>
      </c>
      <c r="L6" s="55" t="s">
        <v>138</v>
      </c>
      <c r="N6" s="183" t="s">
        <v>229</v>
      </c>
      <c r="O6" s="183" t="s">
        <v>220</v>
      </c>
      <c r="P6" s="183" t="s">
        <v>230</v>
      </c>
      <c r="Q6" s="183" t="s">
        <v>231</v>
      </c>
      <c r="R6" s="183" t="s">
        <v>207</v>
      </c>
      <c r="T6" s="293" t="s">
        <v>162</v>
      </c>
      <c r="U6" s="294"/>
      <c r="V6" s="207"/>
      <c r="W6" s="207"/>
    </row>
    <row r="7" spans="2:26" ht="34.9" customHeight="1" thickBot="1">
      <c r="B7" s="181">
        <v>1</v>
      </c>
      <c r="C7" s="182" t="str">
        <f>IF(ISBLANK(analiza_1!C15),"",analiza_1!C15)</f>
        <v>Zakład najgorszy</v>
      </c>
      <c r="D7" s="189" t="s">
        <v>233</v>
      </c>
      <c r="E7" s="189" t="s">
        <v>58</v>
      </c>
      <c r="F7" s="189" t="s">
        <v>74</v>
      </c>
      <c r="G7" s="189" t="s">
        <v>80</v>
      </c>
      <c r="H7" s="189" t="s">
        <v>227</v>
      </c>
      <c r="I7" s="188" t="str">
        <f>IF(J7="","",IF(J7&gt;=$U$18,"I",IF(J7&gt;=$U$19,"II",IF(J7&gt;=$U$20,"III",IF(J7&gt;=$U$21,"IV","V")))))</f>
        <v>I</v>
      </c>
      <c r="J7" s="188">
        <f>IFERROR((IF(analiza_1!V15=1,sym_7!$U$9,IF(analiza_1!V15=2,sym_7!$U$10,IF(analiza_1!V15=3,sym_7!$U$11,IF(analiza_1!V15=4,sym_7!$U$12,IF(analiza_1!V15=5,sym_7!$U$13,"")))))+N7)+(analiza_1!W15+analiza_1!X15+IF(analiza_1!Y15=1,U15,analiza_1!Y15))+(analiza_1!Z15+sym_7!O7+sym_7!P7+sym_7!Q7+analiza_1!AD15)+(analiza_1!AE15+analiza_1!AK15+sym_7!R7),"")</f>
        <v>110</v>
      </c>
      <c r="K7" s="188" t="str">
        <f>IF(J7="","",IF(J7&gt;=$W$18,"I",IF(J7&gt;=$W$19,"II",IF(J7&gt;=$W$20,"III",IF(J7&gt;=$W$21,"IV","V")))))</f>
        <v>I</v>
      </c>
      <c r="L7" s="188">
        <f>IFERROR((IF(analiza_1!V15=1,sym_7!$W$9,IF(analiza_1!V15=2,sym_7!$W$10,IF(analiza_1!V15=3,sym_7!$W$11,IF(analiza_1!V15=4,sym_7!$W$12,IF(analiza_1!V15=5,sym_7!$W$13,"")))))+N7)+(analiza_1!W15+IF(analiza_1!Y15=1,U15,analiza_1!Y15))+(analiza_1!Z15+sym_7!O7+sym_7!P7+sym_7!Q7+analiza_1!AD15)+(analiza_1!AE15+analiza_1!AK15+sym_7!R7),"")</f>
        <v>105</v>
      </c>
      <c r="N7" s="183">
        <f>IFERROR(VLOOKUP(D7,$Y$9:$Z$14, 2, FALSE),"")</f>
        <v>5</v>
      </c>
      <c r="O7" s="183">
        <f>IFERROR(VLOOKUP(E7,Slownik!$B$67:$C$83, 2, FALSE),"")</f>
        <v>10</v>
      </c>
      <c r="P7" s="183">
        <f>IFERROR(VLOOKUP(F7,Slownik!$B$85:$C$90, 2, FALSE),"")</f>
        <v>10</v>
      </c>
      <c r="Q7" s="183">
        <f>IFERROR(VLOOKUP(G7,Slownik!$B$92:$C$97, 2, FALSE),"")</f>
        <v>10</v>
      </c>
      <c r="R7" s="183">
        <f>IFERROR(VLOOKUP(H7,Slownik!$B$121:$C$126, 2, FALSE),"")</f>
        <v>10</v>
      </c>
      <c r="T7" s="330" t="s">
        <v>239</v>
      </c>
      <c r="U7" s="331"/>
      <c r="V7" s="331"/>
      <c r="W7" s="331"/>
    </row>
    <row r="8" spans="2:26" ht="34.9" customHeight="1" thickBot="1">
      <c r="B8" s="181">
        <v>2</v>
      </c>
      <c r="C8" s="182" t="str">
        <f>IF(ISBLANK(analiza_1!C16),"",analiza_1!C16)</f>
        <v>Zakład najlepszy</v>
      </c>
      <c r="D8" s="189" t="s">
        <v>238</v>
      </c>
      <c r="E8" s="189" t="s">
        <v>221</v>
      </c>
      <c r="F8" s="189" t="s">
        <v>223</v>
      </c>
      <c r="G8" s="189" t="s">
        <v>226</v>
      </c>
      <c r="H8" s="189" t="s">
        <v>107</v>
      </c>
      <c r="I8" s="188" t="str">
        <f t="shared" ref="I8:I71" si="0">IF(J8="","",IF(J8&gt;=$U$18,"I",IF(J8&gt;=$U$19,"II",IF(J8&gt;=$U$20,"III",IF(J8&gt;=$U$21,"IV","V")))))</f>
        <v/>
      </c>
      <c r="J8" s="188" t="str">
        <f>IFERROR((IF(analiza_1!V16=1,sym_7!$U$9,IF(analiza_1!V16=2,sym_7!$U$10,IF(analiza_1!V16=3,sym_7!$U$11,IF(analiza_1!V16=4,sym_7!$U$12,IF(analiza_1!V16=5,sym_7!$U$13,"")))))+N8)+(analiza_1!W16+analiza_1!X16+IF(analiza_1!Y16=1,U16,analiza_1!Y16))+(analiza_1!Z16+sym_7!O8+sym_7!P8+sym_7!Q8+analiza_1!AD16)+(analiza_1!AE16+analiza_1!AK16+sym_7!R8),"")</f>
        <v/>
      </c>
      <c r="K8" s="188" t="str">
        <f t="shared" ref="K8:K71" si="1">IF(J8="","",IF(J8&gt;=$W$18,"I",IF(J8&gt;=$W$19,"II",IF(J8&gt;=$W$20,"III",IF(J8&gt;=$W$21,"IV","V")))))</f>
        <v/>
      </c>
      <c r="L8" s="188" t="str">
        <f>IFERROR((IF(analiza_1!V16=1,sym_7!$W$9,IF(analiza_1!V16=2,sym_7!$W$10,IF(analiza_1!V16=3,sym_7!$W$11,IF(analiza_1!V16=4,sym_7!$W$12,IF(analiza_1!V16=5,sym_7!$W$13,"")))))+N8)+(analiza_1!W16+IF(analiza_1!Y16=1,U16,analiza_1!Y16))+(analiza_1!Z16+sym_7!O8+sym_7!P8+sym_7!Q8+analiza_1!AD16)+(analiza_1!AE16+analiza_1!AK16+sym_7!R8),"")</f>
        <v/>
      </c>
      <c r="N8" s="183">
        <f t="shared" ref="N8:N71" si="2">IFERROR(VLOOKUP(D8,$Y$9:$Z$14, 2, FALSE),"")</f>
        <v>0</v>
      </c>
      <c r="O8" s="183">
        <f>IFERROR(VLOOKUP(E8,Slownik!$B$67:$C$83, 2, FALSE),"")</f>
        <v>0</v>
      </c>
      <c r="P8" s="183">
        <f>IFERROR(VLOOKUP(F8,Slownik!$B$85:$C$90, 2, FALSE),"")</f>
        <v>0</v>
      </c>
      <c r="Q8" s="183" t="str">
        <f>IFERROR(VLOOKUP(G8,Slownik!$B$92:$C$97, 2, FALSE),"")</f>
        <v/>
      </c>
      <c r="R8" s="183">
        <f>IFERROR(VLOOKUP(H8,Slownik!$B$121:$C$126, 2, FALSE),"")</f>
        <v>1</v>
      </c>
      <c r="T8" s="319" t="s">
        <v>253</v>
      </c>
      <c r="U8" s="320"/>
      <c r="V8" s="327" t="s">
        <v>254</v>
      </c>
      <c r="W8" s="328"/>
      <c r="Y8" s="323" t="s">
        <v>232</v>
      </c>
      <c r="Z8" s="324"/>
    </row>
    <row r="9" spans="2:26" ht="34.9" customHeight="1">
      <c r="B9" s="181">
        <v>3</v>
      </c>
      <c r="C9" s="182" t="str">
        <f>IF(ISBLANK(analiza_1!C17),"",analiza_1!C17)</f>
        <v>Cukrownia Glinojeck</v>
      </c>
      <c r="D9" s="189"/>
      <c r="E9" s="189"/>
      <c r="F9" s="189"/>
      <c r="G9" s="189"/>
      <c r="H9" s="189"/>
      <c r="I9" s="188" t="str">
        <f t="shared" si="0"/>
        <v/>
      </c>
      <c r="J9" s="188" t="str">
        <f>IFERROR((IF(analiza_1!V17=1,sym_7!$U$9,IF(analiza_1!V17=2,sym_7!$U$10,IF(analiza_1!V17=3,sym_7!$U$11,IF(analiza_1!V17=4,sym_7!$U$12,IF(analiza_1!V17=5,sym_7!$U$13,"")))))+N9)+(analiza_1!W17+analiza_1!X17+IF(analiza_1!Y17=1,U17,analiza_1!Y17))+(analiza_1!Z17+sym_7!O9+sym_7!P9+sym_7!Q9+analiza_1!AD17)+(analiza_1!AE17+analiza_1!AK17+sym_7!R9),"")</f>
        <v/>
      </c>
      <c r="K9" s="188" t="str">
        <f t="shared" si="1"/>
        <v/>
      </c>
      <c r="L9" s="188" t="str">
        <f>IFERROR((IF(analiza_1!V17=1,sym_7!$W$9,IF(analiza_1!V17=2,sym_7!$W$10,IF(analiza_1!V17=3,sym_7!$W$11,IF(analiza_1!V17=4,sym_7!$W$12,IF(analiza_1!V17=5,sym_7!$W$13,"")))))+N9)+(analiza_1!W17+IF(analiza_1!Y17=1,U17,analiza_1!Y17))+(analiza_1!Z17+sym_7!O9+sym_7!P9+sym_7!Q9+analiza_1!AD17)+(analiza_1!AE17+analiza_1!AK17+sym_7!R9),"")</f>
        <v/>
      </c>
      <c r="N9" s="183" t="str">
        <f t="shared" si="2"/>
        <v/>
      </c>
      <c r="O9" s="183" t="str">
        <f>IFERROR(VLOOKUP(E9,Slownik!$B$67:$C$83, 2, FALSE),"")</f>
        <v/>
      </c>
      <c r="P9" s="183" t="str">
        <f>IFERROR(VLOOKUP(F9,Slownik!$B$85:$C$90, 2, FALSE),"")</f>
        <v/>
      </c>
      <c r="Q9" s="183" t="str">
        <f>IFERROR(VLOOKUP(G9,Slownik!$B$92:$C$97, 2, FALSE),"")</f>
        <v/>
      </c>
      <c r="R9" s="183" t="str">
        <f>IFERROR(VLOOKUP(H9,Slownik!$B$121:$C$126, 2, FALSE),"")</f>
        <v/>
      </c>
      <c r="T9" s="188">
        <v>1</v>
      </c>
      <c r="U9" s="103">
        <v>0</v>
      </c>
      <c r="V9" s="188">
        <v>1</v>
      </c>
      <c r="W9" s="103">
        <v>0</v>
      </c>
      <c r="Y9" s="192" t="s">
        <v>233</v>
      </c>
      <c r="Z9" s="193">
        <v>5</v>
      </c>
    </row>
    <row r="10" spans="2:26" ht="34.9" customHeight="1">
      <c r="B10" s="181">
        <v>4</v>
      </c>
      <c r="C10" s="182" t="str">
        <f>IF(ISBLANK(analiza_1!C18),"",analiza_1!C18)</f>
        <v>BAUER</v>
      </c>
      <c r="D10" s="189"/>
      <c r="E10" s="189"/>
      <c r="F10" s="189"/>
      <c r="G10" s="189"/>
      <c r="H10" s="189"/>
      <c r="I10" s="188" t="str">
        <f t="shared" si="0"/>
        <v/>
      </c>
      <c r="J10" s="188" t="str">
        <f>IFERROR((IF(analiza_1!V18=1,sym_7!$U$9,IF(analiza_1!V18=2,sym_7!$U$10,IF(analiza_1!V18=3,sym_7!$U$11,IF(analiza_1!V18=4,sym_7!$U$12,IF(analiza_1!V18=5,sym_7!$U$13,"")))))+N10)+(analiza_1!W18+analiza_1!X18+IF(analiza_1!Y18=1,U18,analiza_1!Y18))+(analiza_1!Z18+sym_7!O10+sym_7!P10+sym_7!Q10+analiza_1!AD18)+(analiza_1!AE18+analiza_1!AK18+sym_7!R10),"")</f>
        <v/>
      </c>
      <c r="K10" s="188" t="str">
        <f t="shared" si="1"/>
        <v/>
      </c>
      <c r="L10" s="188" t="str">
        <f>IFERROR((IF(analiza_1!V18=1,sym_7!$W$9,IF(analiza_1!V18=2,sym_7!$W$10,IF(analiza_1!V18=3,sym_7!$W$11,IF(analiza_1!V18=4,sym_7!$W$12,IF(analiza_1!V18=5,sym_7!$W$13,"")))))+N10)+(analiza_1!W18+IF(analiza_1!Y18=1,U18,analiza_1!Y18))+(analiza_1!Z18+sym_7!O10+sym_7!P10+sym_7!Q10+analiza_1!AD18)+(analiza_1!AE18+analiza_1!AK18+sym_7!R10),"")</f>
        <v/>
      </c>
      <c r="N10" s="183" t="str">
        <f t="shared" si="2"/>
        <v/>
      </c>
      <c r="O10" s="183" t="str">
        <f>IFERROR(VLOOKUP(E10,Slownik!$B$67:$C$83, 2, FALSE),"")</f>
        <v/>
      </c>
      <c r="P10" s="183" t="str">
        <f>IFERROR(VLOOKUP(F10,Slownik!$B$85:$C$90, 2, FALSE),"")</f>
        <v/>
      </c>
      <c r="Q10" s="183" t="str">
        <f>IFERROR(VLOOKUP(G10,Slownik!$B$92:$C$97, 2, FALSE),"")</f>
        <v/>
      </c>
      <c r="R10" s="183" t="str">
        <f>IFERROR(VLOOKUP(H10,Slownik!$B$121:$C$126, 2, FALSE),"")</f>
        <v/>
      </c>
      <c r="T10" s="188">
        <v>2</v>
      </c>
      <c r="U10" s="103">
        <v>2</v>
      </c>
      <c r="V10" s="188">
        <v>2</v>
      </c>
      <c r="W10" s="103">
        <v>2</v>
      </c>
      <c r="Y10" s="190" t="s">
        <v>234</v>
      </c>
      <c r="Z10" s="146">
        <v>4</v>
      </c>
    </row>
    <row r="11" spans="2:26" ht="34.9" customHeight="1">
      <c r="B11" s="181">
        <v>5</v>
      </c>
      <c r="C11" s="182" t="str">
        <f>IF(ISBLANK(analiza_1!C19),"",analiza_1!C19)</f>
        <v>Ferma Drobiu Kondrajec Pański</v>
      </c>
      <c r="D11" s="189"/>
      <c r="E11" s="189"/>
      <c r="F11" s="189"/>
      <c r="G11" s="189"/>
      <c r="H11" s="189"/>
      <c r="I11" s="188" t="str">
        <f t="shared" si="0"/>
        <v/>
      </c>
      <c r="J11" s="188" t="str">
        <f>IFERROR((IF(analiza_1!V19=1,sym_7!$U$9,IF(analiza_1!V19=2,sym_7!$U$10,IF(analiza_1!V19=3,sym_7!$U$11,IF(analiza_1!V19=4,sym_7!$U$12,IF(analiza_1!V19=5,sym_7!$U$13,"")))))+N11)+(analiza_1!W19+analiza_1!X19+IF(analiza_1!Y19=1,U19,analiza_1!Y19))+(analiza_1!Z19+sym_7!O11+sym_7!P11+sym_7!Q11+analiza_1!AD19)+(analiza_1!AE19+analiza_1!AK19+sym_7!R11),"")</f>
        <v/>
      </c>
      <c r="K11" s="188" t="str">
        <f t="shared" si="1"/>
        <v/>
      </c>
      <c r="L11" s="188" t="str">
        <f>IFERROR((IF(analiza_1!V19=1,sym_7!$W$9,IF(analiza_1!V19=2,sym_7!$W$10,IF(analiza_1!V19=3,sym_7!$W$11,IF(analiza_1!V19=4,sym_7!$W$12,IF(analiza_1!V19=5,sym_7!$W$13,"")))))+N11)+(analiza_1!W19+IF(analiza_1!Y19=1,U19,analiza_1!Y19))+(analiza_1!Z19+sym_7!O11+sym_7!P11+sym_7!Q11+analiza_1!AD19)+(analiza_1!AE19+analiza_1!AK19+sym_7!R11),"")</f>
        <v/>
      </c>
      <c r="N11" s="183" t="str">
        <f t="shared" si="2"/>
        <v/>
      </c>
      <c r="O11" s="183" t="str">
        <f>IFERROR(VLOOKUP(E11,Slownik!$B$67:$C$83, 2, FALSE),"")</f>
        <v/>
      </c>
      <c r="P11" s="183" t="str">
        <f>IFERROR(VLOOKUP(F11,Slownik!$B$85:$C$90, 2, FALSE),"")</f>
        <v/>
      </c>
      <c r="Q11" s="183" t="str">
        <f>IFERROR(VLOOKUP(G11,Slownik!$B$92:$C$97, 2, FALSE),"")</f>
        <v/>
      </c>
      <c r="R11" s="183" t="str">
        <f>IFERROR(VLOOKUP(H11,Slownik!$B$121:$C$126, 2, FALSE),"")</f>
        <v/>
      </c>
      <c r="T11" s="188">
        <v>3</v>
      </c>
      <c r="U11" s="103">
        <v>3</v>
      </c>
      <c r="V11" s="188">
        <v>3</v>
      </c>
      <c r="W11" s="103">
        <v>3</v>
      </c>
      <c r="Y11" s="190" t="s">
        <v>235</v>
      </c>
      <c r="Z11" s="146">
        <v>3</v>
      </c>
    </row>
    <row r="12" spans="2:26" ht="34.9" customHeight="1">
      <c r="B12" s="181">
        <v>6</v>
      </c>
      <c r="C12" s="182" t="str">
        <f>IF(ISBLANK(analiza_1!C20),"",analiza_1!C20)</f>
        <v>PEC Ciechanów</v>
      </c>
      <c r="D12" s="189"/>
      <c r="E12" s="189"/>
      <c r="F12" s="189"/>
      <c r="G12" s="189"/>
      <c r="H12" s="189"/>
      <c r="I12" s="188" t="str">
        <f t="shared" si="0"/>
        <v/>
      </c>
      <c r="J12" s="188" t="str">
        <f>IFERROR((IF(analiza_1!V20=1,sym_7!$U$9,IF(analiza_1!V20=2,sym_7!$U$10,IF(analiza_1!V20=3,sym_7!$U$11,IF(analiza_1!V20=4,sym_7!$U$12,IF(analiza_1!V20=5,sym_7!$U$13,"")))))+N12)+(analiza_1!W20+analiza_1!X20+IF(analiza_1!Y20=1,U20,analiza_1!Y20))+(analiza_1!Z20+sym_7!O12+sym_7!P12+sym_7!Q12+analiza_1!AD20)+(analiza_1!AE20+analiza_1!AK20+sym_7!R12),"")</f>
        <v/>
      </c>
      <c r="K12" s="188" t="str">
        <f t="shared" si="1"/>
        <v/>
      </c>
      <c r="L12" s="188" t="str">
        <f>IFERROR((IF(analiza_1!V20=1,sym_7!$W$9,IF(analiza_1!V20=2,sym_7!$W$10,IF(analiza_1!V20=3,sym_7!$W$11,IF(analiza_1!V20=4,sym_7!$W$12,IF(analiza_1!V20=5,sym_7!$W$13,"")))))+N12)+(analiza_1!W20+IF(analiza_1!Y20=1,U20,analiza_1!Y20))+(analiza_1!Z20+sym_7!O12+sym_7!P12+sym_7!Q12+analiza_1!AD20)+(analiza_1!AE20+analiza_1!AK20+sym_7!R12),"")</f>
        <v/>
      </c>
      <c r="N12" s="183" t="str">
        <f t="shared" si="2"/>
        <v/>
      </c>
      <c r="O12" s="183" t="str">
        <f>IFERROR(VLOOKUP(E12,Slownik!$B$67:$C$83, 2, FALSE),"")</f>
        <v/>
      </c>
      <c r="P12" s="183" t="str">
        <f>IFERROR(VLOOKUP(F12,Slownik!$B$85:$C$90, 2, FALSE),"")</f>
        <v/>
      </c>
      <c r="Q12" s="183" t="str">
        <f>IFERROR(VLOOKUP(G12,Slownik!$B$92:$C$97, 2, FALSE),"")</f>
        <v/>
      </c>
      <c r="R12" s="183" t="str">
        <f>IFERROR(VLOOKUP(H12,Slownik!$B$121:$C$126, 2, FALSE),"")</f>
        <v/>
      </c>
      <c r="T12" s="188">
        <v>4</v>
      </c>
      <c r="U12" s="103">
        <v>8</v>
      </c>
      <c r="V12" s="188">
        <v>4</v>
      </c>
      <c r="W12" s="103">
        <v>5</v>
      </c>
      <c r="Y12" s="190" t="s">
        <v>236</v>
      </c>
      <c r="Z12" s="146">
        <v>2</v>
      </c>
    </row>
    <row r="13" spans="2:26" ht="34.9" customHeight="1">
      <c r="B13" s="181">
        <v>7</v>
      </c>
      <c r="C13" s="182" t="str">
        <f>IF(ISBLANK(analiza_1!C21),"",analiza_1!C21)</f>
        <v>Zakład Rzeźniczo-Wędliniarski Gotardy</v>
      </c>
      <c r="D13" s="189"/>
      <c r="E13" s="189"/>
      <c r="F13" s="189"/>
      <c r="G13" s="189"/>
      <c r="H13" s="189"/>
      <c r="I13" s="188" t="str">
        <f t="shared" si="0"/>
        <v/>
      </c>
      <c r="J13" s="188" t="str">
        <f>IFERROR((IF(analiza_1!V21=1,sym_7!$U$9,IF(analiza_1!V21=2,sym_7!$U$10,IF(analiza_1!V21=3,sym_7!$U$11,IF(analiza_1!V21=4,sym_7!$U$12,IF(analiza_1!V21=5,sym_7!$U$13,"")))))+N13)+(analiza_1!W21+analiza_1!X21+IF(analiza_1!Y21=1,U21,analiza_1!Y21))+(analiza_1!Z21+sym_7!O13+sym_7!P13+sym_7!Q13+analiza_1!AD21)+(analiza_1!AE21+analiza_1!AK21+sym_7!R13),"")</f>
        <v/>
      </c>
      <c r="K13" s="188" t="str">
        <f t="shared" si="1"/>
        <v/>
      </c>
      <c r="L13" s="188" t="str">
        <f>IFERROR((IF(analiza_1!V21=1,sym_7!$W$9,IF(analiza_1!V21=2,sym_7!$W$10,IF(analiza_1!V21=3,sym_7!$W$11,IF(analiza_1!V21=4,sym_7!$W$12,IF(analiza_1!V21=5,sym_7!$W$13,"")))))+N13)+(analiza_1!W21+IF(analiza_1!Y21=1,U21,analiza_1!Y21))+(analiza_1!Z21+sym_7!O13+sym_7!P13+sym_7!Q13+analiza_1!AD21)+(analiza_1!AE21+analiza_1!AK21+sym_7!R13),"")</f>
        <v/>
      </c>
      <c r="N13" s="183" t="str">
        <f t="shared" si="2"/>
        <v/>
      </c>
      <c r="O13" s="183" t="str">
        <f>IFERROR(VLOOKUP(E13,Slownik!$B$67:$C$83, 2, FALSE),"")</f>
        <v/>
      </c>
      <c r="P13" s="183" t="str">
        <f>IFERROR(VLOOKUP(F13,Slownik!$B$85:$C$90, 2, FALSE),"")</f>
        <v/>
      </c>
      <c r="Q13" s="183" t="str">
        <f>IFERROR(VLOOKUP(G13,Slownik!$B$92:$C$97, 2, FALSE),"")</f>
        <v/>
      </c>
      <c r="R13" s="183" t="str">
        <f>IFERROR(VLOOKUP(H13,Slownik!$B$121:$C$126, 2, FALSE),"")</f>
        <v/>
      </c>
      <c r="T13" s="188">
        <v>5</v>
      </c>
      <c r="U13" s="103">
        <v>10</v>
      </c>
      <c r="V13" s="188">
        <v>5</v>
      </c>
      <c r="W13" s="103">
        <v>10</v>
      </c>
      <c r="Y13" s="190" t="s">
        <v>237</v>
      </c>
      <c r="Z13" s="146">
        <v>1</v>
      </c>
    </row>
    <row r="14" spans="2:26" ht="34.9" customHeight="1" thickBot="1">
      <c r="B14" s="181">
        <v>8</v>
      </c>
      <c r="C14" s="182" t="str">
        <f>IF(ISBLANK(analiza_1!C22),"",analiza_1!C22)</f>
        <v>Autozłom Ciechanów</v>
      </c>
      <c r="D14" s="189"/>
      <c r="E14" s="189"/>
      <c r="F14" s="189"/>
      <c r="G14" s="189"/>
      <c r="H14" s="189"/>
      <c r="I14" s="188" t="str">
        <f t="shared" si="0"/>
        <v/>
      </c>
      <c r="J14" s="188" t="str">
        <f>IFERROR((IF(analiza_1!V22=1,sym_7!$U$9,IF(analiza_1!V22=2,sym_7!$U$10,IF(analiza_1!V22=3,sym_7!$U$11,IF(analiza_1!V22=4,sym_7!$U$12,IF(analiza_1!V22=5,sym_7!$U$13,"")))))+N14)+(analiza_1!W22+analiza_1!X22+IF(analiza_1!Y22=1,U22,analiza_1!Y22))+(analiza_1!Z22+sym_7!O14+sym_7!P14+sym_7!Q14+analiza_1!AD22)+(analiza_1!AE22+analiza_1!AK22+sym_7!R14),"")</f>
        <v/>
      </c>
      <c r="K14" s="188" t="str">
        <f t="shared" si="1"/>
        <v/>
      </c>
      <c r="L14" s="188" t="str">
        <f>IFERROR((IF(analiza_1!V22=1,sym_7!$W$9,IF(analiza_1!V22=2,sym_7!$W$10,IF(analiza_1!V22=3,sym_7!$W$11,IF(analiza_1!V22=4,sym_7!$W$12,IF(analiza_1!V22=5,sym_7!$W$13,"")))))+N14)+(analiza_1!W22+IF(analiza_1!Y22=1,U22,analiza_1!Y22))+(analiza_1!Z22+sym_7!O14+sym_7!P14+sym_7!Q14+analiza_1!AD22)+(analiza_1!AE22+analiza_1!AK22+sym_7!R14),"")</f>
        <v/>
      </c>
      <c r="N14" s="183" t="str">
        <f t="shared" si="2"/>
        <v/>
      </c>
      <c r="O14" s="183" t="str">
        <f>IFERROR(VLOOKUP(E14,Slownik!$B$67:$C$83, 2, FALSE),"")</f>
        <v/>
      </c>
      <c r="P14" s="183" t="str">
        <f>IFERROR(VLOOKUP(F14,Slownik!$B$85:$C$90, 2, FALSE),"")</f>
        <v/>
      </c>
      <c r="Q14" s="183" t="str">
        <f>IFERROR(VLOOKUP(G14,Slownik!$B$92:$C$97, 2, FALSE),"")</f>
        <v/>
      </c>
      <c r="R14" s="183" t="str">
        <f>IFERROR(VLOOKUP(H14,Slownik!$B$121:$C$126, 2, FALSE),"")</f>
        <v/>
      </c>
      <c r="T14" s="321" t="s">
        <v>219</v>
      </c>
      <c r="U14" s="322"/>
      <c r="V14" s="208"/>
      <c r="W14" s="208"/>
      <c r="Y14" s="191" t="s">
        <v>238</v>
      </c>
      <c r="Z14" s="147">
        <v>0</v>
      </c>
    </row>
    <row r="15" spans="2:26" ht="34.9" customHeight="1">
      <c r="B15" s="181">
        <v>9</v>
      </c>
      <c r="C15" s="182" t="str">
        <f>IF(ISBLANK(analiza_1!C23),"",analiza_1!C23)</f>
        <v>MWiO Grudziadz - oczyszczalnia</v>
      </c>
      <c r="D15" s="189" t="s">
        <v>236</v>
      </c>
      <c r="E15" s="189" t="s">
        <v>57</v>
      </c>
      <c r="F15" s="189" t="s">
        <v>78</v>
      </c>
      <c r="G15" s="189" t="s">
        <v>81</v>
      </c>
      <c r="H15" s="189" t="s">
        <v>107</v>
      </c>
      <c r="I15" s="188" t="str">
        <f t="shared" si="0"/>
        <v>III</v>
      </c>
      <c r="J15" s="188">
        <f>IFERROR((IF(analiza_1!V23=1,sym_7!$U$9,IF(analiza_1!V23=2,sym_7!$U$10,IF(analiza_1!V23=3,sym_7!$U$11,IF(analiza_1!V23=4,sym_7!$U$12,IF(analiza_1!V23=5,sym_7!$U$13,"")))))+N15)+(analiza_1!W23+analiza_1!X23+IF(analiza_1!Y23=1,U23,analiza_1!Y23))+(analiza_1!Z23+sym_7!O15+sym_7!P15+sym_7!Q15+analiza_1!AD23)+(analiza_1!AE23+analiza_1!AK23+sym_7!R15),"")</f>
        <v>44</v>
      </c>
      <c r="K15" s="188" t="str">
        <f t="shared" si="1"/>
        <v>III</v>
      </c>
      <c r="L15" s="188">
        <f>IFERROR((IF(analiza_1!V23=1,sym_7!$W$9,IF(analiza_1!V23=2,sym_7!$W$10,IF(analiza_1!V23=3,sym_7!$W$11,IF(analiza_1!V23=4,sym_7!$W$12,IF(analiza_1!V23=5,sym_7!$W$13,"")))))+N15)+(analiza_1!W23+IF(analiza_1!Y23=1,U23,analiza_1!Y23))+(analiza_1!Z23+sym_7!O15+sym_7!P15+sym_7!Q15+analiza_1!AD23)+(analiza_1!AE23+analiza_1!AK23+sym_7!R15),"")</f>
        <v>41</v>
      </c>
      <c r="N15" s="183">
        <f t="shared" si="2"/>
        <v>2</v>
      </c>
      <c r="O15" s="183">
        <f>IFERROR(VLOOKUP(E15,Slownik!$B$67:$C$83, 2, FALSE),"")</f>
        <v>10</v>
      </c>
      <c r="P15" s="183">
        <f>IFERROR(VLOOKUP(F15,Slownik!$B$85:$C$90, 2, FALSE),"")</f>
        <v>1</v>
      </c>
      <c r="Q15" s="183">
        <f>IFERROR(VLOOKUP(G15,Slownik!$B$92:$C$97, 2, FALSE),"")</f>
        <v>8</v>
      </c>
      <c r="R15" s="183">
        <f>IFERROR(VLOOKUP(H15,Slownik!$B$121:$C$126, 2, FALSE),"")</f>
        <v>1</v>
      </c>
      <c r="T15" s="188">
        <v>1</v>
      </c>
      <c r="U15" s="103">
        <v>0</v>
      </c>
      <c r="V15" s="209"/>
      <c r="W15" s="209"/>
    </row>
    <row r="16" spans="2:26" ht="34.9" customHeight="1" thickBot="1">
      <c r="B16" s="181">
        <v>10</v>
      </c>
      <c r="C16" s="182" t="str">
        <f>IF(ISBLANK(analiza_1!C24),"",analiza_1!C24)</f>
        <v>Toruńskie Wodociagi - oczyszczalnia</v>
      </c>
      <c r="D16" s="189" t="s">
        <v>236</v>
      </c>
      <c r="E16" s="189" t="s">
        <v>57</v>
      </c>
      <c r="F16" s="189" t="s">
        <v>78</v>
      </c>
      <c r="G16" s="189" t="s">
        <v>81</v>
      </c>
      <c r="H16" s="189" t="s">
        <v>107</v>
      </c>
      <c r="I16" s="188" t="str">
        <f t="shared" si="0"/>
        <v>III</v>
      </c>
      <c r="J16" s="188">
        <f>IFERROR((IF(analiza_1!V24=1,sym_7!$U$9,IF(analiza_1!V24=2,sym_7!$U$10,IF(analiza_1!V24=3,sym_7!$U$11,IF(analiza_1!V24=4,sym_7!$U$12,IF(analiza_1!V24=5,sym_7!$U$13,"")))))+N16)+(analiza_1!W24+analiza_1!X24+IF(analiza_1!Y24=1,U24,analiza_1!Y24))+(analiza_1!Z24+sym_7!O16+sym_7!P16+sym_7!Q16+analiza_1!AD24)+(analiza_1!AE24+analiza_1!AK24+sym_7!R16),"")</f>
        <v>44</v>
      </c>
      <c r="K16" s="188" t="str">
        <f t="shared" si="1"/>
        <v>III</v>
      </c>
      <c r="L16" s="188">
        <f>IFERROR((IF(analiza_1!V24=1,sym_7!$W$9,IF(analiza_1!V24=2,sym_7!$W$10,IF(analiza_1!V24=3,sym_7!$W$11,IF(analiza_1!V24=4,sym_7!$W$12,IF(analiza_1!V24=5,sym_7!$W$13,"")))))+N16)+(analiza_1!W24+IF(analiza_1!Y24=1,U24,analiza_1!Y24))+(analiza_1!Z24+sym_7!O16+sym_7!P16+sym_7!Q16+analiza_1!AD24)+(analiza_1!AE24+analiza_1!AK24+sym_7!R16),"")</f>
        <v>41</v>
      </c>
      <c r="N16" s="183">
        <f t="shared" si="2"/>
        <v>2</v>
      </c>
      <c r="O16" s="183">
        <f>IFERROR(VLOOKUP(E16,Slownik!$B$67:$C$83, 2, FALSE),"")</f>
        <v>10</v>
      </c>
      <c r="P16" s="183">
        <f>IFERROR(VLOOKUP(F16,Slownik!$B$85:$C$90, 2, FALSE),"")</f>
        <v>1</v>
      </c>
      <c r="Q16" s="183">
        <f>IFERROR(VLOOKUP(G16,Slownik!$B$92:$C$97, 2, FALSE),"")</f>
        <v>8</v>
      </c>
      <c r="R16" s="183">
        <f>IFERROR(VLOOKUP(H16,Slownik!$B$121:$C$126, 2, FALSE),"")</f>
        <v>1</v>
      </c>
      <c r="V16" s="332" t="s">
        <v>256</v>
      </c>
      <c r="W16" s="332"/>
    </row>
    <row r="17" spans="2:23" ht="34.9" customHeight="1">
      <c r="B17" s="181">
        <v>11</v>
      </c>
      <c r="C17" s="182" t="str">
        <f>IF(ISBLANK(analiza_1!C25),"",analiza_1!C25)</f>
        <v>Cukrownia Chełmża</v>
      </c>
      <c r="D17" s="189" t="s">
        <v>233</v>
      </c>
      <c r="E17" s="189" t="s">
        <v>62</v>
      </c>
      <c r="F17" s="189" t="s">
        <v>78</v>
      </c>
      <c r="G17" s="189" t="s">
        <v>80</v>
      </c>
      <c r="H17" s="189" t="s">
        <v>107</v>
      </c>
      <c r="I17" s="188" t="str">
        <f t="shared" si="0"/>
        <v>II</v>
      </c>
      <c r="J17" s="188">
        <f>IFERROR((IF(analiza_1!V25=1,sym_7!$U$9,IF(analiza_1!V25=2,sym_7!$U$10,IF(analiza_1!V25=3,sym_7!$U$11,IF(analiza_1!V25=4,sym_7!$U$12,IF(analiza_1!V25=5,sym_7!$U$13,"")))))+N17)+(analiza_1!W25+analiza_1!X25+IF(analiza_1!Y25=1,U25,analiza_1!Y25))+(analiza_1!Z25+sym_7!O17+sym_7!P17+sym_7!Q17+analiza_1!AD25)+(analiza_1!AE25+analiza_1!AK25+sym_7!R17),"")</f>
        <v>68</v>
      </c>
      <c r="K17" s="188" t="str">
        <f t="shared" si="1"/>
        <v>II</v>
      </c>
      <c r="L17" s="188">
        <f>IFERROR((IF(analiza_1!V25=1,sym_7!$W$9,IF(analiza_1!V25=2,sym_7!$W$10,IF(analiza_1!V25=3,sym_7!$W$11,IF(analiza_1!V25=4,sym_7!$W$12,IF(analiza_1!V25=5,sym_7!$W$13,"")))))+N17)+(analiza_1!W25+IF(analiza_1!Y25=1,U25,analiza_1!Y25))+(analiza_1!Z25+sym_7!O17+sym_7!P17+sym_7!Q17+analiza_1!AD25)+(analiza_1!AE25+analiza_1!AK25+sym_7!R17),"")</f>
        <v>65</v>
      </c>
      <c r="N17" s="183">
        <f t="shared" si="2"/>
        <v>5</v>
      </c>
      <c r="O17" s="183">
        <f>IFERROR(VLOOKUP(E17,Slownik!$B$67:$C$83, 2, FALSE),"")</f>
        <v>8</v>
      </c>
      <c r="P17" s="183">
        <f>IFERROR(VLOOKUP(F17,Slownik!$B$85:$C$90, 2, FALSE),"")</f>
        <v>1</v>
      </c>
      <c r="Q17" s="183">
        <f>IFERROR(VLOOKUP(G17,Slownik!$B$92:$C$97, 2, FALSE),"")</f>
        <v>10</v>
      </c>
      <c r="R17" s="183">
        <f>IFERROR(VLOOKUP(H17,Slownik!$B$121:$C$126, 2, FALSE),"")</f>
        <v>1</v>
      </c>
      <c r="T17" s="325" t="s">
        <v>173</v>
      </c>
      <c r="U17" s="326"/>
      <c r="V17" s="325" t="s">
        <v>173</v>
      </c>
      <c r="W17" s="326"/>
    </row>
    <row r="18" spans="2:23" ht="34.9" customHeight="1">
      <c r="B18" s="181">
        <v>12</v>
      </c>
      <c r="C18" s="182" t="str">
        <f>IF(ISBLANK(analiza_1!C26),"",analiza_1!C26)</f>
        <v>Zamek Bierzgłowski - ZDR</v>
      </c>
      <c r="D18" s="189" t="s">
        <v>233</v>
      </c>
      <c r="E18" s="189" t="s">
        <v>72</v>
      </c>
      <c r="F18" s="189" t="s">
        <v>78</v>
      </c>
      <c r="G18" s="189" t="s">
        <v>83</v>
      </c>
      <c r="H18" s="189" t="s">
        <v>107</v>
      </c>
      <c r="I18" s="188" t="str">
        <f t="shared" si="0"/>
        <v>III</v>
      </c>
      <c r="J18" s="188">
        <f>IFERROR((IF(analiza_1!V26=1,sym_7!$U$9,IF(analiza_1!V26=2,sym_7!$U$10,IF(analiza_1!V26=3,sym_7!$U$11,IF(analiza_1!V26=4,sym_7!$U$12,IF(analiza_1!V26=5,sym_7!$U$13,"")))))+N18)+(analiza_1!W26+analiza_1!X26+IF(analiza_1!Y26=1,U26,analiza_1!Y26))+(analiza_1!Z26+sym_7!O18+sym_7!P18+sym_7!Q18+analiza_1!AD26)+(analiza_1!AE26+analiza_1!AK26+sym_7!R18),"")</f>
        <v>40</v>
      </c>
      <c r="K18" s="188" t="str">
        <f t="shared" si="1"/>
        <v>III</v>
      </c>
      <c r="L18" s="188">
        <f>IFERROR((IF(analiza_1!V26=1,sym_7!$W$9,IF(analiza_1!V26=2,sym_7!$W$10,IF(analiza_1!V26=3,sym_7!$W$11,IF(analiza_1!V26=4,sym_7!$W$12,IF(analiza_1!V26=5,sym_7!$W$13,"")))))+N18)+(analiza_1!W26+IF(analiza_1!Y26=1,U26,analiza_1!Y26))+(analiza_1!Z26+sym_7!O18+sym_7!P18+sym_7!Q18+analiza_1!AD26)+(analiza_1!AE26+analiza_1!AK26+sym_7!R18),"")</f>
        <v>37</v>
      </c>
      <c r="N18" s="183">
        <f t="shared" si="2"/>
        <v>5</v>
      </c>
      <c r="O18" s="183">
        <f>IFERROR(VLOOKUP(E18,Slownik!$B$67:$C$83, 2, FALSE),"")</f>
        <v>1</v>
      </c>
      <c r="P18" s="183">
        <f>IFERROR(VLOOKUP(F18,Slownik!$B$85:$C$90, 2, FALSE),"")</f>
        <v>1</v>
      </c>
      <c r="Q18" s="183">
        <f>IFERROR(VLOOKUP(G18,Slownik!$B$92:$C$97, 2, FALSE),"")</f>
        <v>2</v>
      </c>
      <c r="R18" s="183">
        <f>IFERROR(VLOOKUP(H18,Slownik!$B$121:$C$126, 2, FALSE),"")</f>
        <v>1</v>
      </c>
      <c r="T18" s="194" t="s">
        <v>168</v>
      </c>
      <c r="U18" s="146">
        <v>82</v>
      </c>
      <c r="V18" s="194" t="s">
        <v>168</v>
      </c>
      <c r="W18" s="146">
        <v>82</v>
      </c>
    </row>
    <row r="19" spans="2:23" ht="34.9" customHeight="1">
      <c r="B19" s="181">
        <v>13</v>
      </c>
      <c r="C19" s="182" t="str">
        <f>IF(ISBLANK(analiza_1!C27),"",analiza_1!C27)</f>
        <v>Eurogaz Białkowo - ZZR</v>
      </c>
      <c r="D19" s="189" t="s">
        <v>233</v>
      </c>
      <c r="E19" s="189" t="s">
        <v>72</v>
      </c>
      <c r="F19" s="189" t="s">
        <v>77</v>
      </c>
      <c r="G19" s="189" t="s">
        <v>80</v>
      </c>
      <c r="H19" s="189" t="s">
        <v>107</v>
      </c>
      <c r="I19" s="188" t="str">
        <f t="shared" si="0"/>
        <v>III</v>
      </c>
      <c r="J19" s="188">
        <f>IFERROR((IF(analiza_1!V27=1,sym_7!$U$9,IF(analiza_1!V27=2,sym_7!$U$10,IF(analiza_1!V27=3,sym_7!$U$11,IF(analiza_1!V27=4,sym_7!$U$12,IF(analiza_1!V27=5,sym_7!$U$13,"")))))+N19)+(analiza_1!W27+analiza_1!X27+IF(analiza_1!Y27=1,U27,analiza_1!Y27))+(analiza_1!Z27+sym_7!O19+sym_7!P19+sym_7!Q19+analiza_1!AD27)+(analiza_1!AE27+analiza_1!AK27+sym_7!R19),"")</f>
        <v>44</v>
      </c>
      <c r="K19" s="188" t="str">
        <f t="shared" si="1"/>
        <v>III</v>
      </c>
      <c r="L19" s="188">
        <f>IFERROR((IF(analiza_1!V27=1,sym_7!$W$9,IF(analiza_1!V27=2,sym_7!$W$10,IF(analiza_1!V27=3,sym_7!$W$11,IF(analiza_1!V27=4,sym_7!$W$12,IF(analiza_1!V27=5,sym_7!$W$13,"")))))+N19)+(analiza_1!W27+IF(analiza_1!Y27=1,U27,analiza_1!Y27))+(analiza_1!Z27+sym_7!O19+sym_7!P19+sym_7!Q19+analiza_1!AD27)+(analiza_1!AE27+analiza_1!AK27+sym_7!R19),"")</f>
        <v>38</v>
      </c>
      <c r="N19" s="183">
        <f t="shared" si="2"/>
        <v>5</v>
      </c>
      <c r="O19" s="183">
        <f>IFERROR(VLOOKUP(E19,Slownik!$B$67:$C$83, 2, FALSE),"")</f>
        <v>1</v>
      </c>
      <c r="P19" s="183">
        <f>IFERROR(VLOOKUP(F19,Slownik!$B$85:$C$90, 2, FALSE),"")</f>
        <v>2</v>
      </c>
      <c r="Q19" s="183">
        <f>IFERROR(VLOOKUP(G19,Slownik!$B$92:$C$97, 2, FALSE),"")</f>
        <v>10</v>
      </c>
      <c r="R19" s="183">
        <f>IFERROR(VLOOKUP(H19,Slownik!$B$121:$C$126, 2, FALSE),"")</f>
        <v>1</v>
      </c>
      <c r="T19" s="194" t="s">
        <v>169</v>
      </c>
      <c r="U19" s="146">
        <v>61</v>
      </c>
      <c r="V19" s="194" t="s">
        <v>169</v>
      </c>
      <c r="W19" s="146">
        <v>61</v>
      </c>
    </row>
    <row r="20" spans="2:23" ht="34.9" customHeight="1">
      <c r="B20" s="181">
        <v>14</v>
      </c>
      <c r="C20" s="182" t="str">
        <f>IF(ISBLANK(analiza_1!C28),"",analiza_1!C28)</f>
        <v>Nomet - galwanizernia</v>
      </c>
      <c r="D20" s="189" t="s">
        <v>233</v>
      </c>
      <c r="E20" s="189" t="s">
        <v>58</v>
      </c>
      <c r="F20" s="189" t="s">
        <v>76</v>
      </c>
      <c r="G20" s="189" t="s">
        <v>80</v>
      </c>
      <c r="H20" s="189" t="s">
        <v>107</v>
      </c>
      <c r="I20" s="188" t="str">
        <f t="shared" si="0"/>
        <v>III</v>
      </c>
      <c r="J20" s="188">
        <f>IFERROR((IF(analiza_1!V28=1,sym_7!$U$9,IF(analiza_1!V28=2,sym_7!$U$10,IF(analiza_1!V28=3,sym_7!$U$11,IF(analiza_1!V28=4,sym_7!$U$12,IF(analiza_1!V28=5,sym_7!$U$13,"")))))+N20)+(analiza_1!W28+analiza_1!X28+IF(analiza_1!Y28=1,U28,analiza_1!Y28))+(analiza_1!Z28+sym_7!O20+sym_7!P20+sym_7!Q20+analiza_1!AD28)+(analiza_1!AE28+analiza_1!AK28+sym_7!R20),"")</f>
        <v>60</v>
      </c>
      <c r="K20" s="188" t="str">
        <f t="shared" si="1"/>
        <v>III</v>
      </c>
      <c r="L20" s="188">
        <f>IFERROR((IF(analiza_1!V28=1,sym_7!$W$9,IF(analiza_1!V28=2,sym_7!$W$10,IF(analiza_1!V28=3,sym_7!$W$11,IF(analiza_1!V28=4,sym_7!$W$12,IF(analiza_1!V28=5,sym_7!$W$13,"")))))+N20)+(analiza_1!W28+IF(analiza_1!Y28=1,U28,analiza_1!Y28))+(analiza_1!Z28+sym_7!O20+sym_7!P20+sym_7!Q20+analiza_1!AD28)+(analiza_1!AE28+analiza_1!AK28+sym_7!R20),"")</f>
        <v>56</v>
      </c>
      <c r="N20" s="183">
        <f t="shared" si="2"/>
        <v>5</v>
      </c>
      <c r="O20" s="183">
        <f>IFERROR(VLOOKUP(E20,Slownik!$B$67:$C$83, 2, FALSE),"")</f>
        <v>10</v>
      </c>
      <c r="P20" s="183">
        <f>IFERROR(VLOOKUP(F20,Slownik!$B$85:$C$90, 2, FALSE),"")</f>
        <v>3</v>
      </c>
      <c r="Q20" s="183">
        <f>IFERROR(VLOOKUP(G20,Slownik!$B$92:$C$97, 2, FALSE),"")</f>
        <v>10</v>
      </c>
      <c r="R20" s="183">
        <f>IFERROR(VLOOKUP(H20,Slownik!$B$121:$C$126, 2, FALSE),"")</f>
        <v>1</v>
      </c>
      <c r="T20" s="194" t="s">
        <v>170</v>
      </c>
      <c r="U20" s="146">
        <v>40</v>
      </c>
      <c r="V20" s="194" t="s">
        <v>170</v>
      </c>
      <c r="W20" s="146">
        <v>40</v>
      </c>
    </row>
    <row r="21" spans="2:23" ht="34.9" customHeight="1">
      <c r="B21" s="181">
        <v>15</v>
      </c>
      <c r="C21" s="182" t="str">
        <f>IF(ISBLANK(analiza_1!C29),"",analiza_1!C29)</f>
        <v>Eurohansa - zakład produkcyjny</v>
      </c>
      <c r="D21" s="189" t="s">
        <v>234</v>
      </c>
      <c r="E21" s="189" t="s">
        <v>72</v>
      </c>
      <c r="F21" s="189" t="s">
        <v>78</v>
      </c>
      <c r="G21" s="189" t="s">
        <v>83</v>
      </c>
      <c r="H21" s="189" t="s">
        <v>105</v>
      </c>
      <c r="I21" s="188" t="str">
        <f t="shared" si="0"/>
        <v>III</v>
      </c>
      <c r="J21" s="188">
        <f>IFERROR((IF(analiza_1!V29=1,sym_7!$U$9,IF(analiza_1!V29=2,sym_7!$U$10,IF(analiza_1!V29=3,sym_7!$U$11,IF(analiza_1!V29=4,sym_7!$U$12,IF(analiza_1!V29=5,sym_7!$U$13,"")))))+N21)+(analiza_1!W29+analiza_1!X29+IF(analiza_1!Y29=1,U29,analiza_1!Y29))+(analiza_1!Z29+sym_7!O21+sym_7!P21+sym_7!Q21+analiza_1!AD29)+(analiza_1!AE29+analiza_1!AK29+sym_7!R21),"")</f>
        <v>47</v>
      </c>
      <c r="K21" s="188" t="str">
        <f t="shared" si="1"/>
        <v>III</v>
      </c>
      <c r="L21" s="188">
        <f>IFERROR((IF(analiza_1!V29=1,sym_7!$W$9,IF(analiza_1!V29=2,sym_7!$W$10,IF(analiza_1!V29=3,sym_7!$W$11,IF(analiza_1!V29=4,sym_7!$W$12,IF(analiza_1!V29=5,sym_7!$W$13,"")))))+N21)+(analiza_1!W29+IF(analiza_1!Y29=1,U29,analiza_1!Y29))+(analiza_1!Z29+sym_7!O21+sym_7!P21+sym_7!Q21+analiza_1!AD29)+(analiza_1!AE29+analiza_1!AK29+sym_7!R21),"")</f>
        <v>46</v>
      </c>
      <c r="N21" s="183">
        <f t="shared" si="2"/>
        <v>4</v>
      </c>
      <c r="O21" s="183">
        <f>IFERROR(VLOOKUP(E21,Slownik!$B$67:$C$83, 2, FALSE),"")</f>
        <v>1</v>
      </c>
      <c r="P21" s="183">
        <f>IFERROR(VLOOKUP(F21,Slownik!$B$85:$C$90, 2, FALSE),"")</f>
        <v>1</v>
      </c>
      <c r="Q21" s="183">
        <f>IFERROR(VLOOKUP(G21,Slownik!$B$92:$C$97, 2, FALSE),"")</f>
        <v>2</v>
      </c>
      <c r="R21" s="183">
        <f>IFERROR(VLOOKUP(H21,Slownik!$B$121:$C$126, 2, FALSE),"")</f>
        <v>3</v>
      </c>
      <c r="T21" s="194" t="s">
        <v>171</v>
      </c>
      <c r="U21" s="146">
        <v>26</v>
      </c>
      <c r="V21" s="194" t="s">
        <v>171</v>
      </c>
      <c r="W21" s="146">
        <v>26</v>
      </c>
    </row>
    <row r="22" spans="2:23" ht="34.9" customHeight="1" thickBot="1">
      <c r="B22" s="181">
        <v>16</v>
      </c>
      <c r="C22" s="182" t="str">
        <f>IF(ISBLANK(analiza_1!C30),"",analiza_1!C30)</f>
        <v>Sklep Od i Do - sklep spożywczy</v>
      </c>
      <c r="D22" s="189" t="s">
        <v>237</v>
      </c>
      <c r="E22" s="189" t="s">
        <v>72</v>
      </c>
      <c r="F22" s="189" t="s">
        <v>223</v>
      </c>
      <c r="G22" s="189" t="s">
        <v>84</v>
      </c>
      <c r="H22" s="189" t="s">
        <v>105</v>
      </c>
      <c r="I22" s="188" t="str">
        <f t="shared" si="0"/>
        <v>IV</v>
      </c>
      <c r="J22" s="188">
        <f>IFERROR((IF(analiza_1!V30=1,sym_7!$U$9,IF(analiza_1!V30=2,sym_7!$U$10,IF(analiza_1!V30=3,sym_7!$U$11,IF(analiza_1!V30=4,sym_7!$U$12,IF(analiza_1!V30=5,sym_7!$U$13,"")))))+N22)+(analiza_1!W30+analiza_1!X30+IF(analiza_1!Y30=1,U30,analiza_1!Y30))+(analiza_1!Z30+sym_7!O22+sym_7!P22+sym_7!Q22+analiza_1!AD30)+(analiza_1!AE30+analiza_1!AK30+sym_7!R22),"")</f>
        <v>29</v>
      </c>
      <c r="K22" s="188" t="str">
        <f t="shared" si="1"/>
        <v>IV</v>
      </c>
      <c r="L22" s="188">
        <f>IFERROR((IF(analiza_1!V30=1,sym_7!$W$9,IF(analiza_1!V30=2,sym_7!$W$10,IF(analiza_1!V30=3,sym_7!$W$11,IF(analiza_1!V30=4,sym_7!$W$12,IF(analiza_1!V30=5,sym_7!$W$13,"")))))+N22)+(analiza_1!W30+IF(analiza_1!Y30=1,U30,analiza_1!Y30))+(analiza_1!Z30+sym_7!O22+sym_7!P22+sym_7!Q22+analiza_1!AD30)+(analiza_1!AE30+analiza_1!AK30+sym_7!R22),"")</f>
        <v>28</v>
      </c>
      <c r="N22" s="183">
        <f t="shared" si="2"/>
        <v>1</v>
      </c>
      <c r="O22" s="183">
        <f>IFERROR(VLOOKUP(E22,Slownik!$B$67:$C$83, 2, FALSE),"")</f>
        <v>1</v>
      </c>
      <c r="P22" s="183">
        <f>IFERROR(VLOOKUP(F22,Slownik!$B$85:$C$90, 2, FALSE),"")</f>
        <v>0</v>
      </c>
      <c r="Q22" s="183">
        <f>IFERROR(VLOOKUP(G22,Slownik!$B$92:$C$97, 2, FALSE),"")</f>
        <v>1</v>
      </c>
      <c r="R22" s="183">
        <f>IFERROR(VLOOKUP(H22,Slownik!$B$121:$C$126, 2, FALSE),"")</f>
        <v>3</v>
      </c>
      <c r="T22" s="195" t="s">
        <v>172</v>
      </c>
      <c r="U22" s="147">
        <v>0</v>
      </c>
      <c r="V22" s="195" t="s">
        <v>172</v>
      </c>
      <c r="W22" s="147">
        <v>0</v>
      </c>
    </row>
    <row r="23" spans="2:23" ht="34.9" customHeight="1">
      <c r="B23" s="181">
        <v>17</v>
      </c>
      <c r="C23" s="182" t="str">
        <f>IF(ISBLANK(analiza_1!C31),"",analiza_1!C31)</f>
        <v>Warsztat Ruszkowski - warsztat mechaniczny (naprawy)</v>
      </c>
      <c r="D23" s="189" t="s">
        <v>237</v>
      </c>
      <c r="E23" s="189" t="s">
        <v>221</v>
      </c>
      <c r="F23" s="189" t="s">
        <v>223</v>
      </c>
      <c r="G23" s="189" t="s">
        <v>84</v>
      </c>
      <c r="H23" s="189" t="s">
        <v>107</v>
      </c>
      <c r="I23" s="188" t="str">
        <f t="shared" si="0"/>
        <v>V</v>
      </c>
      <c r="J23" s="188">
        <f>IFERROR((IF(analiza_1!V31=1,sym_7!$U$9,IF(analiza_1!V31=2,sym_7!$U$10,IF(analiza_1!V31=3,sym_7!$U$11,IF(analiza_1!V31=4,sym_7!$U$12,IF(analiza_1!V31=5,sym_7!$U$13,"")))))+N23)+(analiza_1!W31+analiza_1!X31+IF(analiza_1!Y31=1,U31,analiza_1!Y31))+(analiza_1!Z31+sym_7!O23+sym_7!P23+sym_7!Q23+analiza_1!AD31)+(analiza_1!AE31+analiza_1!AK31+sym_7!R23),"")</f>
        <v>22</v>
      </c>
      <c r="K23" s="188" t="str">
        <f t="shared" si="1"/>
        <v>V</v>
      </c>
      <c r="L23" s="188">
        <f>IFERROR((IF(analiza_1!V31=1,sym_7!$W$9,IF(analiza_1!V31=2,sym_7!$W$10,IF(analiza_1!V31=3,sym_7!$W$11,IF(analiza_1!V31=4,sym_7!$W$12,IF(analiza_1!V31=5,sym_7!$W$13,"")))))+N23)+(analiza_1!W31+IF(analiza_1!Y31=1,U31,analiza_1!Y31))+(analiza_1!Z31+sym_7!O23+sym_7!P23+sym_7!Q23+analiza_1!AD31)+(analiza_1!AE31+analiza_1!AK31+sym_7!R23),"")</f>
        <v>21</v>
      </c>
      <c r="N23" s="183">
        <f t="shared" si="2"/>
        <v>1</v>
      </c>
      <c r="O23" s="183">
        <f>IFERROR(VLOOKUP(E23,Slownik!$B$67:$C$83, 2, FALSE),"")</f>
        <v>0</v>
      </c>
      <c r="P23" s="183">
        <f>IFERROR(VLOOKUP(F23,Slownik!$B$85:$C$90, 2, FALSE),"")</f>
        <v>0</v>
      </c>
      <c r="Q23" s="183">
        <f>IFERROR(VLOOKUP(G23,Slownik!$B$92:$C$97, 2, FALSE),"")</f>
        <v>1</v>
      </c>
      <c r="R23" s="183">
        <f>IFERROR(VLOOKUP(H23,Slownik!$B$121:$C$126, 2, FALSE),"")</f>
        <v>1</v>
      </c>
    </row>
    <row r="24" spans="2:23" ht="34.9" customHeight="1">
      <c r="B24" s="181">
        <v>18</v>
      </c>
      <c r="C24" s="182" t="str">
        <f>IF(ISBLANK(analiza_1!C32),"",analiza_1!C32)</f>
        <v>OPEC Grudziadz - elektrocepłownia</v>
      </c>
      <c r="D24" s="189" t="s">
        <v>234</v>
      </c>
      <c r="E24" s="189" t="s">
        <v>72</v>
      </c>
      <c r="F24" s="189" t="s">
        <v>75</v>
      </c>
      <c r="G24" s="189" t="s">
        <v>81</v>
      </c>
      <c r="H24" s="189" t="s">
        <v>107</v>
      </c>
      <c r="I24" s="188" t="str">
        <f t="shared" si="0"/>
        <v>IV</v>
      </c>
      <c r="J24" s="188">
        <f>IFERROR((IF(analiza_1!V32=1,sym_7!$U$9,IF(analiza_1!V32=2,sym_7!$U$10,IF(analiza_1!V32=3,sym_7!$U$11,IF(analiza_1!V32=4,sym_7!$U$12,IF(analiza_1!V32=5,sym_7!$U$13,"")))))+N24)+(analiza_1!W32+analiza_1!X32+IF(analiza_1!Y32=1,U32,analiza_1!Y32))+(analiza_1!Z32+sym_7!O24+sym_7!P24+sym_7!Q24+analiza_1!AD32)+(analiza_1!AE32+analiza_1!AK32+sym_7!R24),"")</f>
        <v>39</v>
      </c>
      <c r="K24" s="188" t="str">
        <f t="shared" si="1"/>
        <v>IV</v>
      </c>
      <c r="L24" s="188">
        <f>IFERROR((IF(analiza_1!V32=1,sym_7!$W$9,IF(analiza_1!V32=2,sym_7!$W$10,IF(analiza_1!V32=3,sym_7!$W$11,IF(analiza_1!V32=4,sym_7!$W$12,IF(analiza_1!V32=5,sym_7!$W$13,"")))))+N24)+(analiza_1!W32+IF(analiza_1!Y32=1,U32,analiza_1!Y32))+(analiza_1!Z32+sym_7!O24+sym_7!P24+sym_7!Q24+analiza_1!AD32)+(analiza_1!AE32+analiza_1!AK32+sym_7!R24),"")</f>
        <v>38</v>
      </c>
      <c r="N24" s="183">
        <f t="shared" si="2"/>
        <v>4</v>
      </c>
      <c r="O24" s="183">
        <f>IFERROR(VLOOKUP(E24,Slownik!$B$67:$C$83, 2, FALSE),"")</f>
        <v>1</v>
      </c>
      <c r="P24" s="183">
        <f>IFERROR(VLOOKUP(F24,Slownik!$B$85:$C$90, 2, FALSE),"")</f>
        <v>6</v>
      </c>
      <c r="Q24" s="183">
        <f>IFERROR(VLOOKUP(G24,Slownik!$B$92:$C$97, 2, FALSE),"")</f>
        <v>8</v>
      </c>
      <c r="R24" s="183">
        <f>IFERROR(VLOOKUP(H24,Slownik!$B$121:$C$126, 2, FALSE),"")</f>
        <v>1</v>
      </c>
    </row>
    <row r="25" spans="2:23" ht="34.9" customHeight="1">
      <c r="B25" s="181">
        <v>19</v>
      </c>
      <c r="C25" s="182" t="str">
        <f>IF(ISBLANK(analiza_1!C33),"",analiza_1!C33)</f>
        <v>Zakład produkcji obuwia</v>
      </c>
      <c r="D25" s="189" t="s">
        <v>236</v>
      </c>
      <c r="E25" s="189" t="s">
        <v>66</v>
      </c>
      <c r="F25" s="189" t="s">
        <v>76</v>
      </c>
      <c r="G25" s="189" t="s">
        <v>81</v>
      </c>
      <c r="H25" s="189" t="s">
        <v>105</v>
      </c>
      <c r="I25" s="188" t="str">
        <f t="shared" si="0"/>
        <v>IV</v>
      </c>
      <c r="J25" s="188">
        <f>IFERROR((IF(analiza_1!V33=1,sym_7!$U$9,IF(analiza_1!V33=2,sym_7!$U$10,IF(analiza_1!V33=3,sym_7!$U$11,IF(analiza_1!V33=4,sym_7!$U$12,IF(analiza_1!V33=5,sym_7!$U$13,"")))))+N25)+(analiza_1!W33+analiza_1!X33+IF(analiza_1!Y33=1,U33,analiza_1!Y33))+(analiza_1!Z33+sym_7!O25+sym_7!P25+sym_7!Q25+analiza_1!AD33)+(analiza_1!AE33+analiza_1!AK33+sym_7!R25),"")</f>
        <v>39</v>
      </c>
      <c r="K25" s="188" t="str">
        <f t="shared" si="1"/>
        <v>IV</v>
      </c>
      <c r="L25" s="188">
        <f>IFERROR((IF(analiza_1!V33=1,sym_7!$W$9,IF(analiza_1!V33=2,sym_7!$W$10,IF(analiza_1!V33=3,sym_7!$W$11,IF(analiza_1!V33=4,sym_7!$W$12,IF(analiza_1!V33=5,sym_7!$W$13,"")))))+N25)+(analiza_1!W33+IF(analiza_1!Y33=1,U33,analiza_1!Y33))+(analiza_1!Z33+sym_7!O25+sym_7!P25+sym_7!Q25+analiza_1!AD33)+(analiza_1!AE33+analiza_1!AK33+sym_7!R25),"")</f>
        <v>38</v>
      </c>
      <c r="N25" s="183">
        <f t="shared" si="2"/>
        <v>2</v>
      </c>
      <c r="O25" s="183">
        <f>IFERROR(VLOOKUP(E25,Slownik!$B$67:$C$83, 2, FALSE),"")</f>
        <v>6</v>
      </c>
      <c r="P25" s="183">
        <f>IFERROR(VLOOKUP(F25,Slownik!$B$85:$C$90, 2, FALSE),"")</f>
        <v>3</v>
      </c>
      <c r="Q25" s="183">
        <f>IFERROR(VLOOKUP(G25,Slownik!$B$92:$C$97, 2, FALSE),"")</f>
        <v>8</v>
      </c>
      <c r="R25" s="183">
        <f>IFERROR(VLOOKUP(H25,Slownik!$B$121:$C$126, 2, FALSE),"")</f>
        <v>3</v>
      </c>
    </row>
    <row r="26" spans="2:23" ht="34.9" customHeight="1">
      <c r="B26" s="181">
        <v>20</v>
      </c>
      <c r="C26" s="182" t="str">
        <f>IF(ISBLANK(analiza_1!C34),"",analiza_1!C34)</f>
        <v>Baza paliw = ZDR</v>
      </c>
      <c r="D26" s="189" t="s">
        <v>237</v>
      </c>
      <c r="E26" s="189" t="s">
        <v>61</v>
      </c>
      <c r="F26" s="189" t="s">
        <v>77</v>
      </c>
      <c r="G26" s="189" t="s">
        <v>80</v>
      </c>
      <c r="H26" s="189" t="s">
        <v>107</v>
      </c>
      <c r="I26" s="188" t="str">
        <f t="shared" si="0"/>
        <v>III</v>
      </c>
      <c r="J26" s="188">
        <f>IFERROR((IF(analiza_1!V34=1,sym_7!$U$9,IF(analiza_1!V34=2,sym_7!$U$10,IF(analiza_1!V34=3,sym_7!$U$11,IF(analiza_1!V34=4,sym_7!$U$12,IF(analiza_1!V34=5,sym_7!$U$13,"")))))+N26)+(analiza_1!W34+analiza_1!X34+IF(analiza_1!Y34=1,U34,analiza_1!Y34))+(analiza_1!Z34+sym_7!O26+sym_7!P26+sym_7!Q26+analiza_1!AD34)+(analiza_1!AE34+analiza_1!AK34+sym_7!R26),"")</f>
        <v>51</v>
      </c>
      <c r="K26" s="188" t="str">
        <f t="shared" si="1"/>
        <v>III</v>
      </c>
      <c r="L26" s="188">
        <f>IFERROR((IF(analiza_1!V34=1,sym_7!$W$9,IF(analiza_1!V34=2,sym_7!$W$10,IF(analiza_1!V34=3,sym_7!$W$11,IF(analiza_1!V34=4,sym_7!$W$12,IF(analiza_1!V34=5,sym_7!$W$13,"")))))+N26)+(analiza_1!W34+IF(analiza_1!Y34=1,U34,analiza_1!Y34))+(analiza_1!Z34+sym_7!O26+sym_7!P26+sym_7!Q26+analiza_1!AD34)+(analiza_1!AE34+analiza_1!AK34+sym_7!R26),"")</f>
        <v>47</v>
      </c>
      <c r="N26" s="183">
        <f t="shared" si="2"/>
        <v>1</v>
      </c>
      <c r="O26" s="183">
        <f>IFERROR(VLOOKUP(E26,Slownik!$B$67:$C$83, 2, FALSE),"")</f>
        <v>8</v>
      </c>
      <c r="P26" s="183">
        <f>IFERROR(VLOOKUP(F26,Slownik!$B$85:$C$90, 2, FALSE),"")</f>
        <v>2</v>
      </c>
      <c r="Q26" s="183">
        <f>IFERROR(VLOOKUP(G26,Slownik!$B$92:$C$97, 2, FALSE),"")</f>
        <v>10</v>
      </c>
      <c r="R26" s="183">
        <f>IFERROR(VLOOKUP(H26,Slownik!$B$121:$C$126, 2, FALSE),"")</f>
        <v>1</v>
      </c>
    </row>
    <row r="27" spans="2:23" ht="34.9" customHeight="1">
      <c r="B27" s="181">
        <v>21</v>
      </c>
      <c r="C27" s="182" t="str">
        <f>IF(ISBLANK(analiza_1!C35),"",analiza_1!C35)</f>
        <v>Stacja demontażu</v>
      </c>
      <c r="D27" s="189" t="s">
        <v>236</v>
      </c>
      <c r="E27" s="189" t="s">
        <v>65</v>
      </c>
      <c r="F27" s="189" t="s">
        <v>223</v>
      </c>
      <c r="G27" s="189" t="s">
        <v>80</v>
      </c>
      <c r="H27" s="189" t="s">
        <v>107</v>
      </c>
      <c r="I27" s="188" t="str">
        <f t="shared" si="0"/>
        <v>IV</v>
      </c>
      <c r="J27" s="188">
        <f>IFERROR((IF(analiza_1!V35=1,sym_7!$U$9,IF(analiza_1!V35=2,sym_7!$U$10,IF(analiza_1!V35=3,sym_7!$U$11,IF(analiza_1!V35=4,sym_7!$U$12,IF(analiza_1!V35=5,sym_7!$U$13,"")))))+N27)+(analiza_1!W35+analiza_1!X35+IF(analiza_1!Y35=1,U35,analiza_1!Y35))+(analiza_1!Z35+sym_7!O27+sym_7!P27+sym_7!Q27+analiza_1!AD35)+(analiza_1!AE35+analiza_1!AK35+sym_7!R27),"")</f>
        <v>35</v>
      </c>
      <c r="K27" s="188" t="str">
        <f t="shared" si="1"/>
        <v>IV</v>
      </c>
      <c r="L27" s="188">
        <f>IFERROR((IF(analiza_1!V35=1,sym_7!$W$9,IF(analiza_1!V35=2,sym_7!$W$10,IF(analiza_1!V35=3,sym_7!$W$11,IF(analiza_1!V35=4,sym_7!$W$12,IF(analiza_1!V35=5,sym_7!$W$13,"")))))+N27)+(analiza_1!W35+IF(analiza_1!Y35=1,U35,analiza_1!Y35))+(analiza_1!Z35+sym_7!O27+sym_7!P27+sym_7!Q27+analiza_1!AD35)+(analiza_1!AE35+analiza_1!AK35+sym_7!R27),"")</f>
        <v>34</v>
      </c>
      <c r="N27" s="183">
        <f t="shared" si="2"/>
        <v>2</v>
      </c>
      <c r="O27" s="183">
        <f>IFERROR(VLOOKUP(E27,Slownik!$B$67:$C$83, 2, FALSE),"")</f>
        <v>6</v>
      </c>
      <c r="P27" s="183">
        <f>IFERROR(VLOOKUP(F27,Slownik!$B$85:$C$90, 2, FALSE),"")</f>
        <v>0</v>
      </c>
      <c r="Q27" s="183">
        <f>IFERROR(VLOOKUP(G27,Slownik!$B$92:$C$97, 2, FALSE),"")</f>
        <v>10</v>
      </c>
      <c r="R27" s="183">
        <f>IFERROR(VLOOKUP(H27,Slownik!$B$121:$C$126, 2, FALSE),"")</f>
        <v>1</v>
      </c>
    </row>
    <row r="28" spans="2:23" ht="34.9" customHeight="1">
      <c r="B28" s="181">
        <v>22</v>
      </c>
      <c r="C28" s="182" t="str">
        <f>IF(ISBLANK(analiza_1!C36),"",analiza_1!C36)</f>
        <v>Oczyszczalnia ścieków</v>
      </c>
      <c r="D28" s="189" t="s">
        <v>236</v>
      </c>
      <c r="E28" s="189" t="s">
        <v>63</v>
      </c>
      <c r="F28" s="189" t="s">
        <v>223</v>
      </c>
      <c r="G28" s="189" t="s">
        <v>84</v>
      </c>
      <c r="H28" s="189" t="s">
        <v>105</v>
      </c>
      <c r="I28" s="188" t="str">
        <f t="shared" si="0"/>
        <v>IV</v>
      </c>
      <c r="J28" s="188">
        <f>IFERROR((IF(analiza_1!V36=1,sym_7!$U$9,IF(analiza_1!V36=2,sym_7!$U$10,IF(analiza_1!V36=3,sym_7!$U$11,IF(analiza_1!V36=4,sym_7!$U$12,IF(analiza_1!V36=5,sym_7!$U$13,"")))))+N28)+(analiza_1!W36+analiza_1!X36+IF(analiza_1!Y36=1,U36,analiza_1!Y36))+(analiza_1!Z36+sym_7!O28+sym_7!P28+sym_7!Q28+analiza_1!AD36)+(analiza_1!AE36+analiza_1!AK36+sym_7!R28),"")</f>
        <v>36</v>
      </c>
      <c r="K28" s="188" t="str">
        <f t="shared" si="1"/>
        <v>IV</v>
      </c>
      <c r="L28" s="188">
        <f>IFERROR((IF(analiza_1!V36=1,sym_7!$W$9,IF(analiza_1!V36=2,sym_7!$W$10,IF(analiza_1!V36=3,sym_7!$W$11,IF(analiza_1!V36=4,sym_7!$W$12,IF(analiza_1!V36=5,sym_7!$W$13,"")))))+N28)+(analiza_1!W36+IF(analiza_1!Y36=1,U36,analiza_1!Y36))+(analiza_1!Z36+sym_7!O28+sym_7!P28+sym_7!Q28+analiza_1!AD36)+(analiza_1!AE36+analiza_1!AK36+sym_7!R28),"")</f>
        <v>33</v>
      </c>
      <c r="N28" s="183">
        <f t="shared" si="2"/>
        <v>2</v>
      </c>
      <c r="O28" s="183">
        <f>IFERROR(VLOOKUP(E28,Slownik!$B$67:$C$83, 2, FALSE),"")</f>
        <v>6</v>
      </c>
      <c r="P28" s="183">
        <f>IFERROR(VLOOKUP(F28,Slownik!$B$85:$C$90, 2, FALSE),"")</f>
        <v>0</v>
      </c>
      <c r="Q28" s="183">
        <f>IFERROR(VLOOKUP(G28,Slownik!$B$92:$C$97, 2, FALSE),"")</f>
        <v>1</v>
      </c>
      <c r="R28" s="183">
        <f>IFERROR(VLOOKUP(H28,Slownik!$B$121:$C$126, 2, FALSE),"")</f>
        <v>3</v>
      </c>
    </row>
    <row r="29" spans="2:23" ht="34.9" customHeight="1">
      <c r="B29" s="181">
        <v>23</v>
      </c>
      <c r="C29" s="182" t="str">
        <f>IF(ISBLANK(analiza_1!C37),"",analiza_1!C37)</f>
        <v>Zakład obróbki metali</v>
      </c>
      <c r="D29" s="189" t="s">
        <v>236</v>
      </c>
      <c r="E29" s="189" t="s">
        <v>72</v>
      </c>
      <c r="F29" s="189" t="s">
        <v>77</v>
      </c>
      <c r="G29" s="189" t="s">
        <v>80</v>
      </c>
      <c r="H29" s="189" t="s">
        <v>105</v>
      </c>
      <c r="I29" s="188" t="str">
        <f t="shared" si="0"/>
        <v>III</v>
      </c>
      <c r="J29" s="188">
        <f>IFERROR((IF(analiza_1!V37=1,sym_7!$U$9,IF(analiza_1!V37=2,sym_7!$U$10,IF(analiza_1!V37=3,sym_7!$U$11,IF(analiza_1!V37=4,sym_7!$U$12,IF(analiza_1!V37=5,sym_7!$U$13,"")))))+N29)+(analiza_1!W37+analiza_1!X37+IF(analiza_1!Y37=1,U37,analiza_1!Y37))+(analiza_1!Z37+sym_7!O29+sym_7!P29+sym_7!Q29+analiza_1!AD37)+(analiza_1!AE37+analiza_1!AK37+sym_7!R29),"")</f>
        <v>59</v>
      </c>
      <c r="K29" s="188" t="str">
        <f t="shared" si="1"/>
        <v>III</v>
      </c>
      <c r="L29" s="188">
        <f>IFERROR((IF(analiza_1!V37=1,sym_7!$W$9,IF(analiza_1!V37=2,sym_7!$W$10,IF(analiza_1!V37=3,sym_7!$W$11,IF(analiza_1!V37=4,sym_7!$W$12,IF(analiza_1!V37=5,sym_7!$W$13,"")))))+N29)+(analiza_1!W37+IF(analiza_1!Y37=1,U37,analiza_1!Y37))+(analiza_1!Z37+sym_7!O29+sym_7!P29+sym_7!Q29+analiza_1!AD37)+(analiza_1!AE37+analiza_1!AK37+sym_7!R29),"")</f>
        <v>56</v>
      </c>
      <c r="N29" s="183">
        <f t="shared" si="2"/>
        <v>2</v>
      </c>
      <c r="O29" s="183">
        <f>IFERROR(VLOOKUP(E29,Slownik!$B$67:$C$83, 2, FALSE),"")</f>
        <v>1</v>
      </c>
      <c r="P29" s="183">
        <f>IFERROR(VLOOKUP(F29,Slownik!$B$85:$C$90, 2, FALSE),"")</f>
        <v>2</v>
      </c>
      <c r="Q29" s="183">
        <f>IFERROR(VLOOKUP(G29,Slownik!$B$92:$C$97, 2, FALSE),"")</f>
        <v>10</v>
      </c>
      <c r="R29" s="183">
        <f>IFERROR(VLOOKUP(H29,Slownik!$B$121:$C$126, 2, FALSE),"")</f>
        <v>3</v>
      </c>
    </row>
    <row r="30" spans="2:23" ht="34.9" customHeight="1">
      <c r="B30" s="181">
        <v>24</v>
      </c>
      <c r="C30" s="182" t="str">
        <f>IF(ISBLANK(analiza_1!C38),"",analiza_1!C38)</f>
        <v>Zakład przetwarzania produktów ubocznych pochodzenia zwierzęcegp</v>
      </c>
      <c r="D30" s="189" t="s">
        <v>236</v>
      </c>
      <c r="E30" s="189" t="s">
        <v>60</v>
      </c>
      <c r="F30" s="189" t="s">
        <v>75</v>
      </c>
      <c r="G30" s="189" t="s">
        <v>80</v>
      </c>
      <c r="H30" s="189" t="s">
        <v>104</v>
      </c>
      <c r="I30" s="188" t="str">
        <f t="shared" si="0"/>
        <v>II</v>
      </c>
      <c r="J30" s="188">
        <f>IFERROR((IF(analiza_1!V38=1,sym_7!$U$9,IF(analiza_1!V38=2,sym_7!$U$10,IF(analiza_1!V38=3,sym_7!$U$11,IF(analiza_1!V38=4,sym_7!$U$12,IF(analiza_1!V38=5,sym_7!$U$13,"")))))+N30)+(analiza_1!W38+analiza_1!X38+IF(analiza_1!Y38=1,U38,analiza_1!Y38))+(analiza_1!Z38+sym_7!O30+sym_7!P30+sym_7!Q30+analiza_1!AD38)+(analiza_1!AE38+analiza_1!AK38+sym_7!R30),"")</f>
        <v>72</v>
      </c>
      <c r="K30" s="188" t="str">
        <f t="shared" si="1"/>
        <v>II</v>
      </c>
      <c r="L30" s="188">
        <f>IFERROR((IF(analiza_1!V38=1,sym_7!$W$9,IF(analiza_1!V38=2,sym_7!$W$10,IF(analiza_1!V38=3,sym_7!$W$11,IF(analiza_1!V38=4,sym_7!$W$12,IF(analiza_1!V38=5,sym_7!$W$13,"")))))+N30)+(analiza_1!W38+IF(analiza_1!Y38=1,U38,analiza_1!Y38))+(analiza_1!Z38+sym_7!O30+sym_7!P30+sym_7!Q30+analiza_1!AD38)+(analiza_1!AE38+analiza_1!AK38+sym_7!R30),"")</f>
        <v>69</v>
      </c>
      <c r="N30" s="183">
        <f t="shared" si="2"/>
        <v>2</v>
      </c>
      <c r="O30" s="183">
        <f>IFERROR(VLOOKUP(E30,Slownik!$B$67:$C$83, 2, FALSE),"")</f>
        <v>8</v>
      </c>
      <c r="P30" s="183">
        <f>IFERROR(VLOOKUP(F30,Slownik!$B$85:$C$90, 2, FALSE),"")</f>
        <v>6</v>
      </c>
      <c r="Q30" s="183">
        <f>IFERROR(VLOOKUP(G30,Slownik!$B$92:$C$97, 2, FALSE),"")</f>
        <v>10</v>
      </c>
      <c r="R30" s="183">
        <f>IFERROR(VLOOKUP(H30,Slownik!$B$121:$C$126, 2, FALSE),"")</f>
        <v>4</v>
      </c>
    </row>
    <row r="31" spans="2:23" ht="34.9" customHeight="1">
      <c r="B31" s="181">
        <v>25</v>
      </c>
      <c r="C31" s="182" t="str">
        <f>IF(ISBLANK(analiza_1!C39),"",analiza_1!C39)</f>
        <v>Składowisko odpadów</v>
      </c>
      <c r="D31" s="189" t="s">
        <v>234</v>
      </c>
      <c r="E31" s="189" t="s">
        <v>65</v>
      </c>
      <c r="F31" s="189" t="s">
        <v>75</v>
      </c>
      <c r="G31" s="189" t="s">
        <v>80</v>
      </c>
      <c r="H31" s="189" t="s">
        <v>107</v>
      </c>
      <c r="I31" s="188" t="str">
        <f t="shared" si="0"/>
        <v>III</v>
      </c>
      <c r="J31" s="188">
        <f>IFERROR((IF(analiza_1!V39=1,sym_7!$U$9,IF(analiza_1!V39=2,sym_7!$U$10,IF(analiza_1!V39=3,sym_7!$U$11,IF(analiza_1!V39=4,sym_7!$U$12,IF(analiza_1!V39=5,sym_7!$U$13,"")))))+N31)+(analiza_1!W39+analiza_1!X39+IF(analiza_1!Y39=1,U39,analiza_1!Y39))+(analiza_1!Z39+sym_7!O31+sym_7!P31+sym_7!Q31+analiza_1!AD39)+(analiza_1!AE39+analiza_1!AK39+sym_7!R31),"")</f>
        <v>44</v>
      </c>
      <c r="K31" s="188" t="str">
        <f t="shared" si="1"/>
        <v>III</v>
      </c>
      <c r="L31" s="188">
        <f>IFERROR((IF(analiza_1!V39=1,sym_7!$W$9,IF(analiza_1!V39=2,sym_7!$W$10,IF(analiza_1!V39=3,sym_7!$W$11,IF(analiza_1!V39=4,sym_7!$W$12,IF(analiza_1!V39=5,sym_7!$W$13,"")))))+N31)+(analiza_1!W39+IF(analiza_1!Y39=1,U39,analiza_1!Y39))+(analiza_1!Z39+sym_7!O31+sym_7!P31+sym_7!Q31+analiza_1!AD39)+(analiza_1!AE39+analiza_1!AK39+sym_7!R31),"")</f>
        <v>42</v>
      </c>
      <c r="N31" s="183">
        <f t="shared" si="2"/>
        <v>4</v>
      </c>
      <c r="O31" s="183">
        <f>IFERROR(VLOOKUP(E31,Slownik!$B$67:$C$83, 2, FALSE),"")</f>
        <v>6</v>
      </c>
      <c r="P31" s="183">
        <f>IFERROR(VLOOKUP(F31,Slownik!$B$85:$C$90, 2, FALSE),"")</f>
        <v>6</v>
      </c>
      <c r="Q31" s="183">
        <f>IFERROR(VLOOKUP(G31,Slownik!$B$92:$C$97, 2, FALSE),"")</f>
        <v>10</v>
      </c>
      <c r="R31" s="183">
        <f>IFERROR(VLOOKUP(H31,Slownik!$B$121:$C$126, 2, FALSE),"")</f>
        <v>1</v>
      </c>
    </row>
    <row r="32" spans="2:23" ht="34.9" customHeight="1">
      <c r="B32" s="181">
        <v>26</v>
      </c>
      <c r="C32" s="182" t="str">
        <f>IF(ISBLANK(analiza_1!C40),"",analiza_1!C40)</f>
        <v>Zakład przetwarzania zseie</v>
      </c>
      <c r="D32" s="189" t="s">
        <v>236</v>
      </c>
      <c r="E32" s="189" t="s">
        <v>65</v>
      </c>
      <c r="F32" s="189" t="s">
        <v>75</v>
      </c>
      <c r="G32" s="189" t="s">
        <v>80</v>
      </c>
      <c r="H32" s="189" t="s">
        <v>105</v>
      </c>
      <c r="I32" s="188" t="str">
        <f t="shared" si="0"/>
        <v>III</v>
      </c>
      <c r="J32" s="188">
        <f>IFERROR((IF(analiza_1!V40=1,sym_7!$U$9,IF(analiza_1!V40=2,sym_7!$U$10,IF(analiza_1!V40=3,sym_7!$U$11,IF(analiza_1!V40=4,sym_7!$U$12,IF(analiza_1!V40=5,sym_7!$U$13,"")))))+N32)+(analiza_1!W40+analiza_1!X40+IF(analiza_1!Y40=1,U40,analiza_1!Y40))+(analiza_1!Z40+sym_7!O32+sym_7!P32+sym_7!Q32+analiza_1!AD40)+(analiza_1!AE40+analiza_1!AK40+sym_7!R32),"")</f>
        <v>45</v>
      </c>
      <c r="K32" s="188" t="str">
        <f t="shared" si="1"/>
        <v>III</v>
      </c>
      <c r="L32" s="188">
        <f>IFERROR((IF(analiza_1!V40=1,sym_7!$W$9,IF(analiza_1!V40=2,sym_7!$W$10,IF(analiza_1!V40=3,sym_7!$W$11,IF(analiza_1!V40=4,sym_7!$W$12,IF(analiza_1!V40=5,sym_7!$W$13,"")))))+N32)+(analiza_1!W40+IF(analiza_1!Y40=1,U40,analiza_1!Y40))+(analiza_1!Z40+sym_7!O32+sym_7!P32+sym_7!Q32+analiza_1!AD40)+(analiza_1!AE40+analiza_1!AK40+sym_7!R32),"")</f>
        <v>43</v>
      </c>
      <c r="N32" s="183">
        <f t="shared" si="2"/>
        <v>2</v>
      </c>
      <c r="O32" s="183">
        <f>IFERROR(VLOOKUP(E32,Slownik!$B$67:$C$83, 2, FALSE),"")</f>
        <v>6</v>
      </c>
      <c r="P32" s="183">
        <f>IFERROR(VLOOKUP(F32,Slownik!$B$85:$C$90, 2, FALSE),"")</f>
        <v>6</v>
      </c>
      <c r="Q32" s="183">
        <f>IFERROR(VLOOKUP(G32,Slownik!$B$92:$C$97, 2, FALSE),"")</f>
        <v>10</v>
      </c>
      <c r="R32" s="183">
        <f>IFERROR(VLOOKUP(H32,Slownik!$B$121:$C$126, 2, FALSE),"")</f>
        <v>3</v>
      </c>
    </row>
    <row r="33" spans="2:18" ht="34.9" customHeight="1">
      <c r="B33" s="181">
        <v>27</v>
      </c>
      <c r="C33" s="182" t="str">
        <f>IF(ISBLANK(analiza_1!C41),"",analiza_1!C41)</f>
        <v>Zakład przetwarzania ZSEiE</v>
      </c>
      <c r="D33" s="189" t="s">
        <v>236</v>
      </c>
      <c r="E33" s="189" t="s">
        <v>69</v>
      </c>
      <c r="F33" s="189" t="s">
        <v>76</v>
      </c>
      <c r="G33" s="189" t="s">
        <v>80</v>
      </c>
      <c r="H33" s="189" t="s">
        <v>106</v>
      </c>
      <c r="I33" s="188" t="str">
        <f t="shared" si="0"/>
        <v>IV</v>
      </c>
      <c r="J33" s="188">
        <f>IFERROR((IF(analiza_1!V41=1,sym_7!$U$9,IF(analiza_1!V41=2,sym_7!$U$10,IF(analiza_1!V41=3,sym_7!$U$11,IF(analiza_1!V41=4,sym_7!$U$12,IF(analiza_1!V41=5,sym_7!$U$13,"")))))+N33)+(analiza_1!W41+analiza_1!X41+IF(analiza_1!Y41=1,U41,analiza_1!Y41))+(analiza_1!Z41+sym_7!O33+sym_7!P33+sym_7!Q33+analiza_1!AD41)+(analiza_1!AE41+analiza_1!AK41+sym_7!R33),"")</f>
        <v>37</v>
      </c>
      <c r="K33" s="188" t="str">
        <f t="shared" si="1"/>
        <v>IV</v>
      </c>
      <c r="L33" s="188">
        <f>IFERROR((IF(analiza_1!V41=1,sym_7!$W$9,IF(analiza_1!V41=2,sym_7!$W$10,IF(analiza_1!V41=3,sym_7!$W$11,IF(analiza_1!V41=4,sym_7!$W$12,IF(analiza_1!V41=5,sym_7!$W$13,"")))))+N33)+(analiza_1!W41+IF(analiza_1!Y41=1,U41,analiza_1!Y41))+(analiza_1!Z41+sym_7!O33+sym_7!P33+sym_7!Q33+analiza_1!AD41)+(analiza_1!AE41+analiza_1!AK41+sym_7!R33),"")</f>
        <v>35</v>
      </c>
      <c r="N33" s="183">
        <f t="shared" si="2"/>
        <v>2</v>
      </c>
      <c r="O33" s="183">
        <f>IFERROR(VLOOKUP(E33,Slownik!$B$67:$C$83, 2, FALSE),"")</f>
        <v>3</v>
      </c>
      <c r="P33" s="183">
        <f>IFERROR(VLOOKUP(F33,Slownik!$B$85:$C$90, 2, FALSE),"")</f>
        <v>3</v>
      </c>
      <c r="Q33" s="183">
        <f>IFERROR(VLOOKUP(G33,Slownik!$B$92:$C$97, 2, FALSE),"")</f>
        <v>10</v>
      </c>
      <c r="R33" s="183">
        <f>IFERROR(VLOOKUP(H33,Slownik!$B$121:$C$126, 2, FALSE),"")</f>
        <v>2</v>
      </c>
    </row>
    <row r="34" spans="2:18" ht="34.9" customHeight="1">
      <c r="B34" s="181">
        <v>28</v>
      </c>
      <c r="C34" s="182" t="str">
        <f>IF(ISBLANK(analiza_1!C42),"",analiza_1!C42)</f>
        <v xml:space="preserve">Skup złomu </v>
      </c>
      <c r="D34" s="189" t="s">
        <v>236</v>
      </c>
      <c r="E34" s="189" t="s">
        <v>72</v>
      </c>
      <c r="F34" s="189" t="s">
        <v>78</v>
      </c>
      <c r="G34" s="189" t="s">
        <v>226</v>
      </c>
      <c r="H34" s="189" t="s">
        <v>104</v>
      </c>
      <c r="I34" s="188" t="str">
        <f t="shared" si="0"/>
        <v/>
      </c>
      <c r="J34" s="188" t="str">
        <f>IFERROR((IF(analiza_1!V42=1,sym_7!$U$9,IF(analiza_1!V42=2,sym_7!$U$10,IF(analiza_1!V42=3,sym_7!$U$11,IF(analiza_1!V42=4,sym_7!$U$12,IF(analiza_1!V42=5,sym_7!$U$13,"")))))+N34)+(analiza_1!W42+analiza_1!X42+IF(analiza_1!Y42=1,U42,analiza_1!Y42))+(analiza_1!Z42+sym_7!O34+sym_7!P34+sym_7!Q34+analiza_1!AD42)+(analiza_1!AE42+analiza_1!AK42+sym_7!R34),"")</f>
        <v/>
      </c>
      <c r="K34" s="188" t="str">
        <f t="shared" si="1"/>
        <v/>
      </c>
      <c r="L34" s="188" t="str">
        <f>IFERROR((IF(analiza_1!V42=1,sym_7!$W$9,IF(analiza_1!V42=2,sym_7!$W$10,IF(analiza_1!V42=3,sym_7!$W$11,IF(analiza_1!V42=4,sym_7!$W$12,IF(analiza_1!V42=5,sym_7!$W$13,"")))))+N34)+(analiza_1!W42+IF(analiza_1!Y42=1,U42,analiza_1!Y42))+(analiza_1!Z42+sym_7!O34+sym_7!P34+sym_7!Q34+analiza_1!AD42)+(analiza_1!AE42+analiza_1!AK42+sym_7!R34),"")</f>
        <v/>
      </c>
      <c r="N34" s="183">
        <f t="shared" si="2"/>
        <v>2</v>
      </c>
      <c r="O34" s="183">
        <f>IFERROR(VLOOKUP(E34,Slownik!$B$67:$C$83, 2, FALSE),"")</f>
        <v>1</v>
      </c>
      <c r="P34" s="183">
        <f>IFERROR(VLOOKUP(F34,Slownik!$B$85:$C$90, 2, FALSE),"")</f>
        <v>1</v>
      </c>
      <c r="Q34" s="183" t="str">
        <f>IFERROR(VLOOKUP(G34,Slownik!$B$92:$C$97, 2, FALSE),"")</f>
        <v/>
      </c>
      <c r="R34" s="183">
        <f>IFERROR(VLOOKUP(H34,Slownik!$B$121:$C$126, 2, FALSE),"")</f>
        <v>4</v>
      </c>
    </row>
    <row r="35" spans="2:18" ht="34.9" customHeight="1">
      <c r="B35" s="181">
        <v>29</v>
      </c>
      <c r="C35" s="182" t="str">
        <f>IF(ISBLANK(analiza_1!C43),"",analiza_1!C43)</f>
        <v xml:space="preserve">Elektrociepłownia Andrychów </v>
      </c>
      <c r="D35" s="189" t="s">
        <v>235</v>
      </c>
      <c r="E35" s="189" t="s">
        <v>65</v>
      </c>
      <c r="F35" s="189" t="s">
        <v>75</v>
      </c>
      <c r="G35" s="189" t="s">
        <v>81</v>
      </c>
      <c r="H35" s="189" t="s">
        <v>107</v>
      </c>
      <c r="I35" s="188" t="str">
        <f t="shared" si="0"/>
        <v>III</v>
      </c>
      <c r="J35" s="188">
        <f>IFERROR((IF(analiza_1!V43=1,sym_7!$U$9,IF(analiza_1!V43=2,sym_7!$U$10,IF(analiza_1!V43=3,sym_7!$U$11,IF(analiza_1!V43=4,sym_7!$U$12,IF(analiza_1!V43=5,sym_7!$U$13,"")))))+N35)+(analiza_1!W43+analiza_1!X43+IF(analiza_1!Y43=1,U43,analiza_1!Y43))+(analiza_1!Z43+sym_7!O35+sym_7!P35+sym_7!Q35+analiza_1!AD43)+(analiza_1!AE43+analiza_1!AK43+sym_7!R35),"")</f>
        <v>52</v>
      </c>
      <c r="K35" s="188" t="str">
        <f t="shared" si="1"/>
        <v>III</v>
      </c>
      <c r="L35" s="188">
        <f>IFERROR((IF(analiza_1!V43=1,sym_7!$W$9,IF(analiza_1!V43=2,sym_7!$W$10,IF(analiza_1!V43=3,sym_7!$W$11,IF(analiza_1!V43=4,sym_7!$W$12,IF(analiza_1!V43=5,sym_7!$W$13,"")))))+N35)+(analiza_1!W43+IF(analiza_1!Y43=1,U43,analiza_1!Y43))+(analiza_1!Z43+sym_7!O35+sym_7!P35+sym_7!Q35+analiza_1!AD43)+(analiza_1!AE43+analiza_1!AK43+sym_7!R35),"")</f>
        <v>49</v>
      </c>
      <c r="N35" s="183">
        <f t="shared" si="2"/>
        <v>3</v>
      </c>
      <c r="O35" s="183">
        <f>IFERROR(VLOOKUP(E35,Slownik!$B$67:$C$83, 2, FALSE),"")</f>
        <v>6</v>
      </c>
      <c r="P35" s="183">
        <f>IFERROR(VLOOKUP(F35,Slownik!$B$85:$C$90, 2, FALSE),"")</f>
        <v>6</v>
      </c>
      <c r="Q35" s="183">
        <f>IFERROR(VLOOKUP(G35,Slownik!$B$92:$C$97, 2, FALSE),"")</f>
        <v>8</v>
      </c>
      <c r="R35" s="183">
        <f>IFERROR(VLOOKUP(H35,Slownik!$B$121:$C$126, 2, FALSE),"")</f>
        <v>1</v>
      </c>
    </row>
    <row r="36" spans="2:18" ht="34.9" customHeight="1">
      <c r="B36" s="181">
        <v>30</v>
      </c>
      <c r="C36" s="182" t="str">
        <f>IF(ISBLANK(analiza_1!C44),"",analiza_1!C44)</f>
        <v xml:space="preserve">Elektrownia Siersza </v>
      </c>
      <c r="D36" s="189" t="s">
        <v>234</v>
      </c>
      <c r="E36" s="189" t="s">
        <v>60</v>
      </c>
      <c r="F36" s="189" t="s">
        <v>74</v>
      </c>
      <c r="G36" s="189" t="s">
        <v>80</v>
      </c>
      <c r="H36" s="189" t="s">
        <v>107</v>
      </c>
      <c r="I36" s="188" t="str">
        <f t="shared" si="0"/>
        <v>III</v>
      </c>
      <c r="J36" s="188">
        <f>IFERROR((IF(analiza_1!V44=1,sym_7!$U$9,IF(analiza_1!V44=2,sym_7!$U$10,IF(analiza_1!V44=3,sym_7!$U$11,IF(analiza_1!V44=4,sym_7!$U$12,IF(analiza_1!V44=5,sym_7!$U$13,"")))))+N36)+(analiza_1!W44+analiza_1!X44+IF(analiza_1!Y44=1,U44,analiza_1!Y44))+(analiza_1!Z44+sym_7!O36+sym_7!P36+sym_7!Q36+analiza_1!AD44)+(analiza_1!AE44+analiza_1!AK44+sym_7!R36),"")</f>
        <v>50</v>
      </c>
      <c r="K36" s="188" t="str">
        <f t="shared" si="1"/>
        <v>III</v>
      </c>
      <c r="L36" s="188">
        <f>IFERROR((IF(analiza_1!V44=1,sym_7!$W$9,IF(analiza_1!V44=2,sym_7!$W$10,IF(analiza_1!V44=3,sym_7!$W$11,IF(analiza_1!V44=4,sym_7!$W$12,IF(analiza_1!V44=5,sym_7!$W$13,"")))))+N36)+(analiza_1!W44+IF(analiza_1!Y44=1,U44,analiza_1!Y44))+(analiza_1!Z44+sym_7!O36+sym_7!P36+sym_7!Q36+analiza_1!AD44)+(analiza_1!AE44+analiza_1!AK44+sym_7!R36),"")</f>
        <v>49</v>
      </c>
      <c r="N36" s="183">
        <f t="shared" si="2"/>
        <v>4</v>
      </c>
      <c r="O36" s="183">
        <f>IFERROR(VLOOKUP(E36,Slownik!$B$67:$C$83, 2, FALSE),"")</f>
        <v>8</v>
      </c>
      <c r="P36" s="183">
        <f>IFERROR(VLOOKUP(F36,Slownik!$B$85:$C$90, 2, FALSE),"")</f>
        <v>10</v>
      </c>
      <c r="Q36" s="183">
        <f>IFERROR(VLOOKUP(G36,Slownik!$B$92:$C$97, 2, FALSE),"")</f>
        <v>10</v>
      </c>
      <c r="R36" s="183">
        <f>IFERROR(VLOOKUP(H36,Slownik!$B$121:$C$126, 2, FALSE),"")</f>
        <v>1</v>
      </c>
    </row>
    <row r="37" spans="2:18" ht="34.9" customHeight="1">
      <c r="B37" s="181">
        <v>31</v>
      </c>
      <c r="C37" s="182" t="str">
        <f>IF(ISBLANK(analiza_1!C45),"",analiza_1!C45)</f>
        <v xml:space="preserve">Składowisko odpadów innych niż niebezpieczne i obojętne </v>
      </c>
      <c r="D37" s="189" t="s">
        <v>234</v>
      </c>
      <c r="E37" s="189" t="s">
        <v>65</v>
      </c>
      <c r="F37" s="189" t="s">
        <v>75</v>
      </c>
      <c r="G37" s="189" t="s">
        <v>80</v>
      </c>
      <c r="H37" s="189" t="s">
        <v>104</v>
      </c>
      <c r="I37" s="188" t="str">
        <f t="shared" si="0"/>
        <v>II</v>
      </c>
      <c r="J37" s="188">
        <f>IFERROR((IF(analiza_1!V45=1,sym_7!$U$9,IF(analiza_1!V45=2,sym_7!$U$10,IF(analiza_1!V45=3,sym_7!$U$11,IF(analiza_1!V45=4,sym_7!$U$12,IF(analiza_1!V45=5,sym_7!$U$13,"")))))+N37)+(analiza_1!W45+analiza_1!X45+IF(analiza_1!Y45=1,U45,analiza_1!Y45))+(analiza_1!Z45+sym_7!O37+sym_7!P37+sym_7!Q37+analiza_1!AD45)+(analiza_1!AE45+analiza_1!AK45+sym_7!R37),"")</f>
        <v>61</v>
      </c>
      <c r="K37" s="188" t="str">
        <f t="shared" si="1"/>
        <v>II</v>
      </c>
      <c r="L37" s="188">
        <f>IFERROR((IF(analiza_1!V45=1,sym_7!$W$9,IF(analiza_1!V45=2,sym_7!$W$10,IF(analiza_1!V45=3,sym_7!$W$11,IF(analiza_1!V45=4,sym_7!$W$12,IF(analiza_1!V45=5,sym_7!$W$13,"")))))+N37)+(analiza_1!W45+IF(analiza_1!Y45=1,U45,analiza_1!Y45))+(analiza_1!Z45+sym_7!O37+sym_7!P37+sym_7!Q37+analiza_1!AD45)+(analiza_1!AE45+analiza_1!AK45+sym_7!R37),"")</f>
        <v>58</v>
      </c>
      <c r="N37" s="183">
        <f t="shared" si="2"/>
        <v>4</v>
      </c>
      <c r="O37" s="183">
        <f>IFERROR(VLOOKUP(E37,Slownik!$B$67:$C$83, 2, FALSE),"")</f>
        <v>6</v>
      </c>
      <c r="P37" s="183">
        <f>IFERROR(VLOOKUP(F37,Slownik!$B$85:$C$90, 2, FALSE),"")</f>
        <v>6</v>
      </c>
      <c r="Q37" s="183">
        <f>IFERROR(VLOOKUP(G37,Slownik!$B$92:$C$97, 2, FALSE),"")</f>
        <v>10</v>
      </c>
      <c r="R37" s="183">
        <f>IFERROR(VLOOKUP(H37,Slownik!$B$121:$C$126, 2, FALSE),"")</f>
        <v>4</v>
      </c>
    </row>
    <row r="38" spans="2:18" ht="34.9" customHeight="1">
      <c r="B38" s="181">
        <v>32</v>
      </c>
      <c r="C38" s="182" t="str">
        <f>IF(ISBLANK(analiza_1!C46),"",analiza_1!C46)</f>
        <v xml:space="preserve">Zakład cukierniczy </v>
      </c>
      <c r="D38" s="189" t="s">
        <v>236</v>
      </c>
      <c r="E38" s="189" t="s">
        <v>70</v>
      </c>
      <c r="F38" s="189" t="s">
        <v>76</v>
      </c>
      <c r="G38" s="189" t="s">
        <v>81</v>
      </c>
      <c r="H38" s="189" t="s">
        <v>107</v>
      </c>
      <c r="I38" s="188" t="str">
        <f t="shared" si="0"/>
        <v>V</v>
      </c>
      <c r="J38" s="188">
        <f>IFERROR((IF(analiza_1!V46=1,sym_7!$U$9,IF(analiza_1!V46=2,sym_7!$U$10,IF(analiza_1!V46=3,sym_7!$U$11,IF(analiza_1!V46=4,sym_7!$U$12,IF(analiza_1!V46=5,sym_7!$U$13,"")))))+N38)+(analiza_1!W46+analiza_1!X46+IF(analiza_1!Y46=1,U46,analiza_1!Y46))+(analiza_1!Z46+sym_7!O38+sym_7!P38+sym_7!Q38+analiza_1!AD46)+(analiza_1!AE46+analiza_1!AK46+sym_7!R38),"")</f>
        <v>24</v>
      </c>
      <c r="K38" s="188" t="str">
        <f t="shared" si="1"/>
        <v>V</v>
      </c>
      <c r="L38" s="188">
        <f>IFERROR((IF(analiza_1!V46=1,sym_7!$W$9,IF(analiza_1!V46=2,sym_7!$W$10,IF(analiza_1!V46=3,sym_7!$W$11,IF(analiza_1!V46=4,sym_7!$W$12,IF(analiza_1!V46=5,sym_7!$W$13,"")))))+N38)+(analiza_1!W46+IF(analiza_1!Y46=1,U46,analiza_1!Y46))+(analiza_1!Z46+sym_7!O38+sym_7!P38+sym_7!Q38+analiza_1!AD46)+(analiza_1!AE46+analiza_1!AK46+sym_7!R38),"")</f>
        <v>20</v>
      </c>
      <c r="N38" s="183">
        <f t="shared" si="2"/>
        <v>2</v>
      </c>
      <c r="O38" s="183">
        <f>IFERROR(VLOOKUP(E38,Slownik!$B$67:$C$83, 2, FALSE),"")</f>
        <v>1</v>
      </c>
      <c r="P38" s="183">
        <f>IFERROR(VLOOKUP(F38,Slownik!$B$85:$C$90, 2, FALSE),"")</f>
        <v>3</v>
      </c>
      <c r="Q38" s="183">
        <f>IFERROR(VLOOKUP(G38,Slownik!$B$92:$C$97, 2, FALSE),"")</f>
        <v>8</v>
      </c>
      <c r="R38" s="183">
        <f>IFERROR(VLOOKUP(H38,Slownik!$B$121:$C$126, 2, FALSE),"")</f>
        <v>1</v>
      </c>
    </row>
    <row r="39" spans="2:18" ht="34.9" customHeight="1">
      <c r="B39" s="181">
        <v>33</v>
      </c>
      <c r="C39" s="182" t="str">
        <f>IF(ISBLANK(analiza_1!C47),"",analiza_1!C47)</f>
        <v xml:space="preserve">Stacja demontażu pojazdów </v>
      </c>
      <c r="D39" s="189" t="s">
        <v>235</v>
      </c>
      <c r="E39" s="189" t="s">
        <v>65</v>
      </c>
      <c r="F39" s="189" t="s">
        <v>78</v>
      </c>
      <c r="G39" s="189" t="s">
        <v>80</v>
      </c>
      <c r="H39" s="189" t="s">
        <v>104</v>
      </c>
      <c r="I39" s="188" t="str">
        <f t="shared" si="0"/>
        <v>III</v>
      </c>
      <c r="J39" s="188">
        <f>IFERROR((IF(analiza_1!V47=1,sym_7!$U$9,IF(analiza_1!V47=2,sym_7!$U$10,IF(analiza_1!V47=3,sym_7!$U$11,IF(analiza_1!V47=4,sym_7!$U$12,IF(analiza_1!V47=5,sym_7!$U$13,"")))))+N39)+(analiza_1!W47+analiza_1!X47+IF(analiza_1!Y47=1,U47,analiza_1!Y47))+(analiza_1!Z47+sym_7!O39+sym_7!P39+sym_7!Q39+analiza_1!AD47)+(analiza_1!AE47+analiza_1!AK47+sym_7!R39),"")</f>
        <v>40</v>
      </c>
      <c r="K39" s="188" t="str">
        <f t="shared" si="1"/>
        <v>III</v>
      </c>
      <c r="L39" s="188">
        <f>IFERROR((IF(analiza_1!V47=1,sym_7!$W$9,IF(analiza_1!V47=2,sym_7!$W$10,IF(analiza_1!V47=3,sym_7!$W$11,IF(analiza_1!V47=4,sym_7!$W$12,IF(analiza_1!V47=5,sym_7!$W$13,"")))))+N39)+(analiza_1!W47+IF(analiza_1!Y47=1,U47,analiza_1!Y47))+(analiza_1!Z47+sym_7!O39+sym_7!P39+sym_7!Q39+analiza_1!AD47)+(analiza_1!AE47+analiza_1!AK47+sym_7!R39),"")</f>
        <v>38</v>
      </c>
      <c r="N39" s="183">
        <f t="shared" si="2"/>
        <v>3</v>
      </c>
      <c r="O39" s="183">
        <f>IFERROR(VLOOKUP(E39,Slownik!$B$67:$C$83, 2, FALSE),"")</f>
        <v>6</v>
      </c>
      <c r="P39" s="183">
        <f>IFERROR(VLOOKUP(F39,Slownik!$B$85:$C$90, 2, FALSE),"")</f>
        <v>1</v>
      </c>
      <c r="Q39" s="183">
        <f>IFERROR(VLOOKUP(G39,Slownik!$B$92:$C$97, 2, FALSE),"")</f>
        <v>10</v>
      </c>
      <c r="R39" s="183">
        <f>IFERROR(VLOOKUP(H39,Slownik!$B$121:$C$126, 2, FALSE),"")</f>
        <v>4</v>
      </c>
    </row>
    <row r="40" spans="2:18" ht="34.9" customHeight="1">
      <c r="B40" s="181">
        <v>34</v>
      </c>
      <c r="C40" s="182" t="str">
        <f>IF(ISBLANK(analiza_1!C48),"",analiza_1!C48)</f>
        <v xml:space="preserve">Zakład produkcy gąbki florystycznej </v>
      </c>
      <c r="D40" s="189" t="s">
        <v>238</v>
      </c>
      <c r="E40" s="189" t="s">
        <v>70</v>
      </c>
      <c r="F40" s="189" t="s">
        <v>77</v>
      </c>
      <c r="G40" s="189" t="s">
        <v>226</v>
      </c>
      <c r="H40" s="189" t="s">
        <v>227</v>
      </c>
      <c r="I40" s="188" t="str">
        <f t="shared" si="0"/>
        <v/>
      </c>
      <c r="J40" s="188" t="str">
        <f>IFERROR((IF(analiza_1!V48=1,sym_7!$U$9,IF(analiza_1!V48=2,sym_7!$U$10,IF(analiza_1!V48=3,sym_7!$U$11,IF(analiza_1!V48=4,sym_7!$U$12,IF(analiza_1!V48=5,sym_7!$U$13,"")))))+N40)+(analiza_1!W48+analiza_1!X48+IF(analiza_1!Y48=1,U48,analiza_1!Y48))+(analiza_1!Z48+sym_7!O40+sym_7!P40+sym_7!Q40+analiza_1!AD48)+(analiza_1!AE48+analiza_1!AK48+sym_7!R40),"")</f>
        <v/>
      </c>
      <c r="K40" s="188" t="str">
        <f t="shared" si="1"/>
        <v/>
      </c>
      <c r="L40" s="188" t="str">
        <f>IFERROR((IF(analiza_1!V48=1,sym_7!$W$9,IF(analiza_1!V48=2,sym_7!$W$10,IF(analiza_1!V48=3,sym_7!$W$11,IF(analiza_1!V48=4,sym_7!$W$12,IF(analiza_1!V48=5,sym_7!$W$13,"")))))+N40)+(analiza_1!W48+IF(analiza_1!Y48=1,U48,analiza_1!Y48))+(analiza_1!Z48+sym_7!O40+sym_7!P40+sym_7!Q40+analiza_1!AD48)+(analiza_1!AE48+analiza_1!AK48+sym_7!R40),"")</f>
        <v/>
      </c>
      <c r="N40" s="183">
        <f t="shared" si="2"/>
        <v>0</v>
      </c>
      <c r="O40" s="183">
        <f>IFERROR(VLOOKUP(E40,Slownik!$B$67:$C$83, 2, FALSE),"")</f>
        <v>1</v>
      </c>
      <c r="P40" s="183">
        <f>IFERROR(VLOOKUP(F40,Slownik!$B$85:$C$90, 2, FALSE),"")</f>
        <v>2</v>
      </c>
      <c r="Q40" s="183" t="str">
        <f>IFERROR(VLOOKUP(G40,Slownik!$B$92:$C$97, 2, FALSE),"")</f>
        <v/>
      </c>
      <c r="R40" s="183">
        <f>IFERROR(VLOOKUP(H40,Slownik!$B$121:$C$126, 2, FALSE),"")</f>
        <v>10</v>
      </c>
    </row>
    <row r="41" spans="2:18" ht="34.9" customHeight="1">
      <c r="B41" s="181">
        <v>35</v>
      </c>
      <c r="C41" s="182" t="str">
        <f>IF(ISBLANK(analiza_1!C49),"",analiza_1!C49)</f>
        <v/>
      </c>
      <c r="D41" s="189"/>
      <c r="E41" s="189"/>
      <c r="F41" s="189"/>
      <c r="G41" s="189"/>
      <c r="H41" s="189"/>
      <c r="I41" s="188" t="str">
        <f t="shared" si="0"/>
        <v/>
      </c>
      <c r="J41" s="188" t="str">
        <f>IFERROR((IF(analiza_1!V49=1,sym_7!$U$9,IF(analiza_1!V49=2,sym_7!$U$10,IF(analiza_1!V49=3,sym_7!$U$11,IF(analiza_1!V49=4,sym_7!$U$12,IF(analiza_1!V49=5,sym_7!$U$13,"")))))+N41)+(analiza_1!W49+analiza_1!X49+IF(analiza_1!Y49=1,U49,analiza_1!Y49))+(analiza_1!Z49+sym_7!O41+sym_7!P41+sym_7!Q41+analiza_1!AD49)+(analiza_1!AE49+analiza_1!AK49+sym_7!R41),"")</f>
        <v/>
      </c>
      <c r="K41" s="188" t="str">
        <f t="shared" si="1"/>
        <v/>
      </c>
      <c r="L41" s="188" t="str">
        <f>IFERROR((IF(analiza_1!V49=1,sym_7!$W$9,IF(analiza_1!V49=2,sym_7!$W$10,IF(analiza_1!V49=3,sym_7!$W$11,IF(analiza_1!V49=4,sym_7!$W$12,IF(analiza_1!V49=5,sym_7!$W$13,"")))))+N41)+(analiza_1!W49+IF(analiza_1!Y49=1,U49,analiza_1!Y49))+(analiza_1!Z49+sym_7!O41+sym_7!P41+sym_7!Q41+analiza_1!AD49)+(analiza_1!AE49+analiza_1!AK49+sym_7!R41),"")</f>
        <v/>
      </c>
      <c r="N41" s="183" t="str">
        <f t="shared" si="2"/>
        <v/>
      </c>
      <c r="O41" s="183" t="str">
        <f>IFERROR(VLOOKUP(E41,Slownik!$B$67:$C$83, 2, FALSE),"")</f>
        <v/>
      </c>
      <c r="P41" s="183" t="str">
        <f>IFERROR(VLOOKUP(F41,Slownik!$B$85:$C$90, 2, FALSE),"")</f>
        <v/>
      </c>
      <c r="Q41" s="183" t="str">
        <f>IFERROR(VLOOKUP(G41,Slownik!$B$92:$C$97, 2, FALSE),"")</f>
        <v/>
      </c>
      <c r="R41" s="183" t="str">
        <f>IFERROR(VLOOKUP(H41,Slownik!$B$121:$C$126, 2, FALSE),"")</f>
        <v/>
      </c>
    </row>
    <row r="42" spans="2:18" ht="34.9" customHeight="1">
      <c r="B42" s="181">
        <v>36</v>
      </c>
      <c r="C42" s="182" t="str">
        <f>IF(ISBLANK(analiza_1!C50),"",analiza_1!C50)</f>
        <v/>
      </c>
      <c r="D42" s="189"/>
      <c r="E42" s="189"/>
      <c r="F42" s="189"/>
      <c r="G42" s="189"/>
      <c r="H42" s="189"/>
      <c r="I42" s="188" t="str">
        <f t="shared" si="0"/>
        <v/>
      </c>
      <c r="J42" s="188" t="str">
        <f>IFERROR((IF(analiza_1!V50=1,sym_7!$U$9,IF(analiza_1!V50=2,sym_7!$U$10,IF(analiza_1!V50=3,sym_7!$U$11,IF(analiza_1!V50=4,sym_7!$U$12,IF(analiza_1!V50=5,sym_7!$U$13,"")))))+N42)+(analiza_1!W50+analiza_1!X50+IF(analiza_1!Y50=1,U50,analiza_1!Y50))+(analiza_1!Z50+sym_7!O42+sym_7!P42+sym_7!Q42+analiza_1!AD50)+(analiza_1!AE50+analiza_1!AK50+sym_7!R42),"")</f>
        <v/>
      </c>
      <c r="K42" s="188" t="str">
        <f t="shared" si="1"/>
        <v/>
      </c>
      <c r="L42" s="188" t="str">
        <f>IFERROR((IF(analiza_1!V50=1,sym_7!$W$9,IF(analiza_1!V50=2,sym_7!$W$10,IF(analiza_1!V50=3,sym_7!$W$11,IF(analiza_1!V50=4,sym_7!$W$12,IF(analiza_1!V50=5,sym_7!$W$13,"")))))+N42)+(analiza_1!W50+IF(analiza_1!Y50=1,U50,analiza_1!Y50))+(analiza_1!Z50+sym_7!O42+sym_7!P42+sym_7!Q42+analiza_1!AD50)+(analiza_1!AE50+analiza_1!AK50+sym_7!R42),"")</f>
        <v/>
      </c>
      <c r="N42" s="183" t="str">
        <f t="shared" si="2"/>
        <v/>
      </c>
      <c r="O42" s="183" t="str">
        <f>IFERROR(VLOOKUP(E42,Slownik!$B$67:$C$83, 2, FALSE),"")</f>
        <v/>
      </c>
      <c r="P42" s="183" t="str">
        <f>IFERROR(VLOOKUP(F42,Slownik!$B$85:$C$90, 2, FALSE),"")</f>
        <v/>
      </c>
      <c r="Q42" s="183" t="str">
        <f>IFERROR(VLOOKUP(G42,Slownik!$B$92:$C$97, 2, FALSE),"")</f>
        <v/>
      </c>
      <c r="R42" s="183" t="str">
        <f>IFERROR(VLOOKUP(H42,Slownik!$B$121:$C$126, 2, FALSE),"")</f>
        <v/>
      </c>
    </row>
    <row r="43" spans="2:18" ht="34.9" customHeight="1">
      <c r="B43" s="181">
        <v>37</v>
      </c>
      <c r="C43" s="182" t="str">
        <f>IF(ISBLANK(analiza_1!C51),"",analiza_1!C51)</f>
        <v/>
      </c>
      <c r="D43" s="189"/>
      <c r="E43" s="189"/>
      <c r="F43" s="189"/>
      <c r="G43" s="189"/>
      <c r="H43" s="189"/>
      <c r="I43" s="188" t="str">
        <f t="shared" si="0"/>
        <v/>
      </c>
      <c r="J43" s="188" t="str">
        <f>IFERROR((IF(analiza_1!V51=1,sym_7!$U$9,IF(analiza_1!V51=2,sym_7!$U$10,IF(analiza_1!V51=3,sym_7!$U$11,IF(analiza_1!V51=4,sym_7!$U$12,IF(analiza_1!V51=5,sym_7!$U$13,"")))))+N43)+(analiza_1!W51+analiza_1!X51+IF(analiza_1!Y51=1,U51,analiza_1!Y51))+(analiza_1!Z51+sym_7!O43+sym_7!P43+sym_7!Q43+analiza_1!AD51)+(analiza_1!AE51+analiza_1!AK51+sym_7!R43),"")</f>
        <v/>
      </c>
      <c r="K43" s="188" t="str">
        <f t="shared" si="1"/>
        <v/>
      </c>
      <c r="L43" s="188" t="str">
        <f>IFERROR((IF(analiza_1!V51=1,sym_7!$W$9,IF(analiza_1!V51=2,sym_7!$W$10,IF(analiza_1!V51=3,sym_7!$W$11,IF(analiza_1!V51=4,sym_7!$W$12,IF(analiza_1!V51=5,sym_7!$W$13,"")))))+N43)+(analiza_1!W51+IF(analiza_1!Y51=1,U51,analiza_1!Y51))+(analiza_1!Z51+sym_7!O43+sym_7!P43+sym_7!Q43+analiza_1!AD51)+(analiza_1!AE51+analiza_1!AK51+sym_7!R43),"")</f>
        <v/>
      </c>
      <c r="N43" s="183" t="str">
        <f t="shared" si="2"/>
        <v/>
      </c>
      <c r="O43" s="183" t="str">
        <f>IFERROR(VLOOKUP(E43,Slownik!$B$67:$C$83, 2, FALSE),"")</f>
        <v/>
      </c>
      <c r="P43" s="183" t="str">
        <f>IFERROR(VLOOKUP(F43,Slownik!$B$85:$C$90, 2, FALSE),"")</f>
        <v/>
      </c>
      <c r="Q43" s="183" t="str">
        <f>IFERROR(VLOOKUP(G43,Slownik!$B$92:$C$97, 2, FALSE),"")</f>
        <v/>
      </c>
      <c r="R43" s="183" t="str">
        <f>IFERROR(VLOOKUP(H43,Slownik!$B$121:$C$126, 2, FALSE),"")</f>
        <v/>
      </c>
    </row>
    <row r="44" spans="2:18" ht="34.9" customHeight="1">
      <c r="B44" s="181">
        <v>38</v>
      </c>
      <c r="C44" s="182" t="str">
        <f>IF(ISBLANK(analiza_1!C52),"",analiza_1!C52)</f>
        <v/>
      </c>
      <c r="D44" s="189"/>
      <c r="E44" s="189"/>
      <c r="F44" s="189"/>
      <c r="G44" s="189"/>
      <c r="H44" s="189"/>
      <c r="I44" s="188" t="str">
        <f t="shared" si="0"/>
        <v/>
      </c>
      <c r="J44" s="188" t="str">
        <f>IFERROR((IF(analiza_1!V52=1,sym_7!$U$9,IF(analiza_1!V52=2,sym_7!$U$10,IF(analiza_1!V52=3,sym_7!$U$11,IF(analiza_1!V52=4,sym_7!$U$12,IF(analiza_1!V52=5,sym_7!$U$13,"")))))+N44)+(analiza_1!W52+analiza_1!X52+IF(analiza_1!Y52=1,U52,analiza_1!Y52))+(analiza_1!Z52+sym_7!O44+sym_7!P44+sym_7!Q44+analiza_1!AD52)+(analiza_1!AE52+analiza_1!AK52+sym_7!R44),"")</f>
        <v/>
      </c>
      <c r="K44" s="188" t="str">
        <f t="shared" si="1"/>
        <v/>
      </c>
      <c r="L44" s="188" t="str">
        <f>IFERROR((IF(analiza_1!V52=1,sym_7!$W$9,IF(analiza_1!V52=2,sym_7!$W$10,IF(analiza_1!V52=3,sym_7!$W$11,IF(analiza_1!V52=4,sym_7!$W$12,IF(analiza_1!V52=5,sym_7!$W$13,"")))))+N44)+(analiza_1!W52+IF(analiza_1!Y52=1,U52,analiza_1!Y52))+(analiza_1!Z52+sym_7!O44+sym_7!P44+sym_7!Q44+analiza_1!AD52)+(analiza_1!AE52+analiza_1!AK52+sym_7!R44),"")</f>
        <v/>
      </c>
      <c r="N44" s="183" t="str">
        <f t="shared" si="2"/>
        <v/>
      </c>
      <c r="O44" s="183" t="str">
        <f>IFERROR(VLOOKUP(E44,Slownik!$B$67:$C$83, 2, FALSE),"")</f>
        <v/>
      </c>
      <c r="P44" s="183" t="str">
        <f>IFERROR(VLOOKUP(F44,Slownik!$B$85:$C$90, 2, FALSE),"")</f>
        <v/>
      </c>
      <c r="Q44" s="183" t="str">
        <f>IFERROR(VLOOKUP(G44,Slownik!$B$92:$C$97, 2, FALSE),"")</f>
        <v/>
      </c>
      <c r="R44" s="183" t="str">
        <f>IFERROR(VLOOKUP(H44,Slownik!$B$121:$C$126, 2, FALSE),"")</f>
        <v/>
      </c>
    </row>
    <row r="45" spans="2:18" ht="34.9" customHeight="1">
      <c r="B45" s="181">
        <v>39</v>
      </c>
      <c r="C45" s="182" t="str">
        <f>IF(ISBLANK(analiza_1!C53),"",analiza_1!C53)</f>
        <v/>
      </c>
      <c r="D45" s="189"/>
      <c r="E45" s="189"/>
      <c r="F45" s="189"/>
      <c r="G45" s="189"/>
      <c r="H45" s="189"/>
      <c r="I45" s="188" t="str">
        <f t="shared" si="0"/>
        <v/>
      </c>
      <c r="J45" s="188" t="str">
        <f>IFERROR((IF(analiza_1!V53=1,sym_7!$U$9,IF(analiza_1!V53=2,sym_7!$U$10,IF(analiza_1!V53=3,sym_7!$U$11,IF(analiza_1!V53=4,sym_7!$U$12,IF(analiza_1!V53=5,sym_7!$U$13,"")))))+N45)+(analiza_1!W53+analiza_1!X53+IF(analiza_1!Y53=1,U53,analiza_1!Y53))+(analiza_1!Z53+sym_7!O45+sym_7!P45+sym_7!Q45+analiza_1!AD53)+(analiza_1!AE53+analiza_1!AK53+sym_7!R45),"")</f>
        <v/>
      </c>
      <c r="K45" s="188" t="str">
        <f t="shared" si="1"/>
        <v/>
      </c>
      <c r="L45" s="188" t="str">
        <f>IFERROR((IF(analiza_1!V53=1,sym_7!$W$9,IF(analiza_1!V53=2,sym_7!$W$10,IF(analiza_1!V53=3,sym_7!$W$11,IF(analiza_1!V53=4,sym_7!$W$12,IF(analiza_1!V53=5,sym_7!$W$13,"")))))+N45)+(analiza_1!W53+IF(analiza_1!Y53=1,U53,analiza_1!Y53))+(analiza_1!Z53+sym_7!O45+sym_7!P45+sym_7!Q45+analiza_1!AD53)+(analiza_1!AE53+analiza_1!AK53+sym_7!R45),"")</f>
        <v/>
      </c>
      <c r="N45" s="183" t="str">
        <f t="shared" si="2"/>
        <v/>
      </c>
      <c r="O45" s="183" t="str">
        <f>IFERROR(VLOOKUP(E45,Slownik!$B$67:$C$83, 2, FALSE),"")</f>
        <v/>
      </c>
      <c r="P45" s="183" t="str">
        <f>IFERROR(VLOOKUP(F45,Slownik!$B$85:$C$90, 2, FALSE),"")</f>
        <v/>
      </c>
      <c r="Q45" s="183" t="str">
        <f>IFERROR(VLOOKUP(G45,Slownik!$B$92:$C$97, 2, FALSE),"")</f>
        <v/>
      </c>
      <c r="R45" s="183" t="str">
        <f>IFERROR(VLOOKUP(H45,Slownik!$B$121:$C$126, 2, FALSE),"")</f>
        <v/>
      </c>
    </row>
    <row r="46" spans="2:18" ht="34.9" customHeight="1">
      <c r="B46" s="181">
        <v>40</v>
      </c>
      <c r="C46" s="182" t="str">
        <f>IF(ISBLANK(analiza_1!C54),"",analiza_1!C54)</f>
        <v/>
      </c>
      <c r="D46" s="189"/>
      <c r="E46" s="189"/>
      <c r="F46" s="189"/>
      <c r="G46" s="189"/>
      <c r="H46" s="189"/>
      <c r="I46" s="188" t="str">
        <f t="shared" si="0"/>
        <v/>
      </c>
      <c r="J46" s="188" t="str">
        <f>IFERROR((IF(analiza_1!V54=1,sym_7!$U$9,IF(analiza_1!V54=2,sym_7!$U$10,IF(analiza_1!V54=3,sym_7!$U$11,IF(analiza_1!V54=4,sym_7!$U$12,IF(analiza_1!V54=5,sym_7!$U$13,"")))))+N46)+(analiza_1!W54+analiza_1!X54+IF(analiza_1!Y54=1,U54,analiza_1!Y54))+(analiza_1!Z54+sym_7!O46+sym_7!P46+sym_7!Q46+analiza_1!AD54)+(analiza_1!AE54+analiza_1!AK54+sym_7!R46),"")</f>
        <v/>
      </c>
      <c r="K46" s="188" t="str">
        <f t="shared" si="1"/>
        <v/>
      </c>
      <c r="L46" s="188" t="str">
        <f>IFERROR((IF(analiza_1!V54=1,sym_7!$W$9,IF(analiza_1!V54=2,sym_7!$W$10,IF(analiza_1!V54=3,sym_7!$W$11,IF(analiza_1!V54=4,sym_7!$W$12,IF(analiza_1!V54=5,sym_7!$W$13,"")))))+N46)+(analiza_1!W54+IF(analiza_1!Y54=1,U54,analiza_1!Y54))+(analiza_1!Z54+sym_7!O46+sym_7!P46+sym_7!Q46+analiza_1!AD54)+(analiza_1!AE54+analiza_1!AK54+sym_7!R46),"")</f>
        <v/>
      </c>
      <c r="N46" s="183" t="str">
        <f t="shared" si="2"/>
        <v/>
      </c>
      <c r="O46" s="183" t="str">
        <f>IFERROR(VLOOKUP(E46,Slownik!$B$67:$C$83, 2, FALSE),"")</f>
        <v/>
      </c>
      <c r="P46" s="183" t="str">
        <f>IFERROR(VLOOKUP(F46,Slownik!$B$85:$C$90, 2, FALSE),"")</f>
        <v/>
      </c>
      <c r="Q46" s="183" t="str">
        <f>IFERROR(VLOOKUP(G46,Slownik!$B$92:$C$97, 2, FALSE),"")</f>
        <v/>
      </c>
      <c r="R46" s="183" t="str">
        <f>IFERROR(VLOOKUP(H46,Slownik!$B$121:$C$126, 2, FALSE),"")</f>
        <v/>
      </c>
    </row>
    <row r="47" spans="2:18" ht="34.9" customHeight="1">
      <c r="B47" s="181">
        <v>41</v>
      </c>
      <c r="C47" s="182" t="str">
        <f>IF(ISBLANK(analiza_1!C55),"",analiza_1!C55)</f>
        <v/>
      </c>
      <c r="D47" s="189"/>
      <c r="E47" s="189"/>
      <c r="F47" s="189"/>
      <c r="G47" s="189"/>
      <c r="H47" s="189"/>
      <c r="I47" s="188" t="str">
        <f t="shared" si="0"/>
        <v/>
      </c>
      <c r="J47" s="188" t="str">
        <f>IFERROR((IF(analiza_1!V55=1,sym_7!$U$9,IF(analiza_1!V55=2,sym_7!$U$10,IF(analiza_1!V55=3,sym_7!$U$11,IF(analiza_1!V55=4,sym_7!$U$12,IF(analiza_1!V55=5,sym_7!$U$13,"")))))+N47)+(analiza_1!W55+analiza_1!X55+IF(analiza_1!Y55=1,U55,analiza_1!Y55))+(analiza_1!Z55+sym_7!O47+sym_7!P47+sym_7!Q47+analiza_1!AD55)+(analiza_1!AE55+analiza_1!AK55+sym_7!R47),"")</f>
        <v/>
      </c>
      <c r="K47" s="188" t="str">
        <f t="shared" si="1"/>
        <v/>
      </c>
      <c r="L47" s="188" t="str">
        <f>IFERROR((IF(analiza_1!V55=1,sym_7!$W$9,IF(analiza_1!V55=2,sym_7!$W$10,IF(analiza_1!V55=3,sym_7!$W$11,IF(analiza_1!V55=4,sym_7!$W$12,IF(analiza_1!V55=5,sym_7!$W$13,"")))))+N47)+(analiza_1!W55+IF(analiza_1!Y55=1,U55,analiza_1!Y55))+(analiza_1!Z55+sym_7!O47+sym_7!P47+sym_7!Q47+analiza_1!AD55)+(analiza_1!AE55+analiza_1!AK55+sym_7!R47),"")</f>
        <v/>
      </c>
      <c r="N47" s="183" t="str">
        <f t="shared" si="2"/>
        <v/>
      </c>
      <c r="O47" s="183" t="str">
        <f>IFERROR(VLOOKUP(E47,Slownik!$B$67:$C$83, 2, FALSE),"")</f>
        <v/>
      </c>
      <c r="P47" s="183" t="str">
        <f>IFERROR(VLOOKUP(F47,Slownik!$B$85:$C$90, 2, FALSE),"")</f>
        <v/>
      </c>
      <c r="Q47" s="183" t="str">
        <f>IFERROR(VLOOKUP(G47,Slownik!$B$92:$C$97, 2, FALSE),"")</f>
        <v/>
      </c>
      <c r="R47" s="183" t="str">
        <f>IFERROR(VLOOKUP(H47,Slownik!$B$121:$C$126, 2, FALSE),"")</f>
        <v/>
      </c>
    </row>
    <row r="48" spans="2:18" ht="34.9" customHeight="1">
      <c r="B48" s="181">
        <v>42</v>
      </c>
      <c r="C48" s="182" t="str">
        <f>IF(ISBLANK(analiza_1!C56),"",analiza_1!C56)</f>
        <v/>
      </c>
      <c r="D48" s="189"/>
      <c r="E48" s="189"/>
      <c r="F48" s="189"/>
      <c r="G48" s="189"/>
      <c r="H48" s="189"/>
      <c r="I48" s="188" t="str">
        <f t="shared" si="0"/>
        <v/>
      </c>
      <c r="J48" s="188" t="str">
        <f>IFERROR((IF(analiza_1!V56=1,sym_7!$U$9,IF(analiza_1!V56=2,sym_7!$U$10,IF(analiza_1!V56=3,sym_7!$U$11,IF(analiza_1!V56=4,sym_7!$U$12,IF(analiza_1!V56=5,sym_7!$U$13,"")))))+N48)+(analiza_1!W56+analiza_1!X56+IF(analiza_1!Y56=1,U56,analiza_1!Y56))+(analiza_1!Z56+sym_7!O48+sym_7!P48+sym_7!Q48+analiza_1!AD56)+(analiza_1!AE56+analiza_1!AK56+sym_7!R48),"")</f>
        <v/>
      </c>
      <c r="K48" s="188" t="str">
        <f t="shared" si="1"/>
        <v/>
      </c>
      <c r="L48" s="188" t="str">
        <f>IFERROR((IF(analiza_1!V56=1,sym_7!$W$9,IF(analiza_1!V56=2,sym_7!$W$10,IF(analiza_1!V56=3,sym_7!$W$11,IF(analiza_1!V56=4,sym_7!$W$12,IF(analiza_1!V56=5,sym_7!$W$13,"")))))+N48)+(analiza_1!W56+IF(analiza_1!Y56=1,U56,analiza_1!Y56))+(analiza_1!Z56+sym_7!O48+sym_7!P48+sym_7!Q48+analiza_1!AD56)+(analiza_1!AE56+analiza_1!AK56+sym_7!R48),"")</f>
        <v/>
      </c>
      <c r="N48" s="183" t="str">
        <f t="shared" si="2"/>
        <v/>
      </c>
      <c r="O48" s="183" t="str">
        <f>IFERROR(VLOOKUP(E48,Slownik!$B$67:$C$83, 2, FALSE),"")</f>
        <v/>
      </c>
      <c r="P48" s="183" t="str">
        <f>IFERROR(VLOOKUP(F48,Slownik!$B$85:$C$90, 2, FALSE),"")</f>
        <v/>
      </c>
      <c r="Q48" s="183" t="str">
        <f>IFERROR(VLOOKUP(G48,Slownik!$B$92:$C$97, 2, FALSE),"")</f>
        <v/>
      </c>
      <c r="R48" s="183" t="str">
        <f>IFERROR(VLOOKUP(H48,Slownik!$B$121:$C$126, 2, FALSE),"")</f>
        <v/>
      </c>
    </row>
    <row r="49" spans="2:18" ht="34.9" customHeight="1">
      <c r="B49" s="181">
        <v>43</v>
      </c>
      <c r="C49" s="182" t="str">
        <f>IF(ISBLANK(analiza_1!C57),"",analiza_1!C57)</f>
        <v/>
      </c>
      <c r="D49" s="189"/>
      <c r="E49" s="189"/>
      <c r="F49" s="189"/>
      <c r="G49" s="189"/>
      <c r="H49" s="189"/>
      <c r="I49" s="188" t="str">
        <f t="shared" si="0"/>
        <v/>
      </c>
      <c r="J49" s="188" t="str">
        <f>IFERROR((IF(analiza_1!V57=1,sym_7!$U$9,IF(analiza_1!V57=2,sym_7!$U$10,IF(analiza_1!V57=3,sym_7!$U$11,IF(analiza_1!V57=4,sym_7!$U$12,IF(analiza_1!V57=5,sym_7!$U$13,"")))))+N49)+(analiza_1!W57+analiza_1!X57+IF(analiza_1!Y57=1,U57,analiza_1!Y57))+(analiza_1!Z57+sym_7!O49+sym_7!P49+sym_7!Q49+analiza_1!AD57)+(analiza_1!AE57+analiza_1!AK57+sym_7!R49),"")</f>
        <v/>
      </c>
      <c r="K49" s="188" t="str">
        <f t="shared" si="1"/>
        <v/>
      </c>
      <c r="L49" s="188" t="str">
        <f>IFERROR((IF(analiza_1!V57=1,sym_7!$W$9,IF(analiza_1!V57=2,sym_7!$W$10,IF(analiza_1!V57=3,sym_7!$W$11,IF(analiza_1!V57=4,sym_7!$W$12,IF(analiza_1!V57=5,sym_7!$W$13,"")))))+N49)+(analiza_1!W57+IF(analiza_1!Y57=1,U57,analiza_1!Y57))+(analiza_1!Z57+sym_7!O49+sym_7!P49+sym_7!Q49+analiza_1!AD57)+(analiza_1!AE57+analiza_1!AK57+sym_7!R49),"")</f>
        <v/>
      </c>
      <c r="N49" s="183" t="str">
        <f t="shared" si="2"/>
        <v/>
      </c>
      <c r="O49" s="183" t="str">
        <f>IFERROR(VLOOKUP(E49,Slownik!$B$67:$C$83, 2, FALSE),"")</f>
        <v/>
      </c>
      <c r="P49" s="183" t="str">
        <f>IFERROR(VLOOKUP(F49,Slownik!$B$85:$C$90, 2, FALSE),"")</f>
        <v/>
      </c>
      <c r="Q49" s="183" t="str">
        <f>IFERROR(VLOOKUP(G49,Slownik!$B$92:$C$97, 2, FALSE),"")</f>
        <v/>
      </c>
      <c r="R49" s="183" t="str">
        <f>IFERROR(VLOOKUP(H49,Slownik!$B$121:$C$126, 2, FALSE),"")</f>
        <v/>
      </c>
    </row>
    <row r="50" spans="2:18" ht="34.9" customHeight="1">
      <c r="B50" s="181">
        <v>44</v>
      </c>
      <c r="C50" s="182" t="str">
        <f>IF(ISBLANK(analiza_1!C58),"",analiza_1!C58)</f>
        <v/>
      </c>
      <c r="D50" s="189"/>
      <c r="E50" s="189"/>
      <c r="F50" s="189"/>
      <c r="G50" s="189"/>
      <c r="H50" s="189"/>
      <c r="I50" s="188" t="str">
        <f t="shared" si="0"/>
        <v/>
      </c>
      <c r="J50" s="188" t="str">
        <f>IFERROR((IF(analiza_1!V58=1,sym_7!$U$9,IF(analiza_1!V58=2,sym_7!$U$10,IF(analiza_1!V58=3,sym_7!$U$11,IF(analiza_1!V58=4,sym_7!$U$12,IF(analiza_1!V58=5,sym_7!$U$13,"")))))+N50)+(analiza_1!W58+analiza_1!X58+IF(analiza_1!Y58=1,U58,analiza_1!Y58))+(analiza_1!Z58+sym_7!O50+sym_7!P50+sym_7!Q50+analiza_1!AD58)+(analiza_1!AE58+analiza_1!AK58+sym_7!R50),"")</f>
        <v/>
      </c>
      <c r="K50" s="188" t="str">
        <f t="shared" si="1"/>
        <v/>
      </c>
      <c r="L50" s="188" t="str">
        <f>IFERROR((IF(analiza_1!V58=1,sym_7!$W$9,IF(analiza_1!V58=2,sym_7!$W$10,IF(analiza_1!V58=3,sym_7!$W$11,IF(analiza_1!V58=4,sym_7!$W$12,IF(analiza_1!V58=5,sym_7!$W$13,"")))))+N50)+(analiza_1!W58+IF(analiza_1!Y58=1,U58,analiza_1!Y58))+(analiza_1!Z58+sym_7!O50+sym_7!P50+sym_7!Q50+analiza_1!AD58)+(analiza_1!AE58+analiza_1!AK58+sym_7!R50),"")</f>
        <v/>
      </c>
      <c r="N50" s="183" t="str">
        <f t="shared" si="2"/>
        <v/>
      </c>
      <c r="O50" s="183" t="str">
        <f>IFERROR(VLOOKUP(E50,Slownik!$B$67:$C$83, 2, FALSE),"")</f>
        <v/>
      </c>
      <c r="P50" s="183" t="str">
        <f>IFERROR(VLOOKUP(F50,Slownik!$B$85:$C$90, 2, FALSE),"")</f>
        <v/>
      </c>
      <c r="Q50" s="183" t="str">
        <f>IFERROR(VLOOKUP(G50,Slownik!$B$92:$C$97, 2, FALSE),"")</f>
        <v/>
      </c>
      <c r="R50" s="183" t="str">
        <f>IFERROR(VLOOKUP(H50,Slownik!$B$121:$C$126, 2, FALSE),"")</f>
        <v/>
      </c>
    </row>
    <row r="51" spans="2:18" ht="34.9" customHeight="1">
      <c r="B51" s="181">
        <v>45</v>
      </c>
      <c r="C51" s="182" t="str">
        <f>IF(ISBLANK(analiza_1!C59),"",analiza_1!C59)</f>
        <v/>
      </c>
      <c r="D51" s="189"/>
      <c r="E51" s="189"/>
      <c r="F51" s="189"/>
      <c r="G51" s="189"/>
      <c r="H51" s="189"/>
      <c r="I51" s="188" t="str">
        <f t="shared" si="0"/>
        <v/>
      </c>
      <c r="J51" s="188" t="str">
        <f>IFERROR((IF(analiza_1!V59=1,sym_7!$U$9,IF(analiza_1!V59=2,sym_7!$U$10,IF(analiza_1!V59=3,sym_7!$U$11,IF(analiza_1!V59=4,sym_7!$U$12,IF(analiza_1!V59=5,sym_7!$U$13,"")))))+N51)+(analiza_1!W59+analiza_1!X59+IF(analiza_1!Y59=1,U59,analiza_1!Y59))+(analiza_1!Z59+sym_7!O51+sym_7!P51+sym_7!Q51+analiza_1!AD59)+(analiza_1!AE59+analiza_1!AK59+sym_7!R51),"")</f>
        <v/>
      </c>
      <c r="K51" s="188" t="str">
        <f t="shared" si="1"/>
        <v/>
      </c>
      <c r="L51" s="188" t="str">
        <f>IFERROR((IF(analiza_1!V59=1,sym_7!$W$9,IF(analiza_1!V59=2,sym_7!$W$10,IF(analiza_1!V59=3,sym_7!$W$11,IF(analiza_1!V59=4,sym_7!$W$12,IF(analiza_1!V59=5,sym_7!$W$13,"")))))+N51)+(analiza_1!W59+IF(analiza_1!Y59=1,U59,analiza_1!Y59))+(analiza_1!Z59+sym_7!O51+sym_7!P51+sym_7!Q51+analiza_1!AD59)+(analiza_1!AE59+analiza_1!AK59+sym_7!R51),"")</f>
        <v/>
      </c>
      <c r="N51" s="183" t="str">
        <f t="shared" si="2"/>
        <v/>
      </c>
      <c r="O51" s="183" t="str">
        <f>IFERROR(VLOOKUP(E51,Slownik!$B$67:$C$83, 2, FALSE),"")</f>
        <v/>
      </c>
      <c r="P51" s="183" t="str">
        <f>IFERROR(VLOOKUP(F51,Slownik!$B$85:$C$90, 2, FALSE),"")</f>
        <v/>
      </c>
      <c r="Q51" s="183" t="str">
        <f>IFERROR(VLOOKUP(G51,Slownik!$B$92:$C$97, 2, FALSE),"")</f>
        <v/>
      </c>
      <c r="R51" s="183" t="str">
        <f>IFERROR(VLOOKUP(H51,Slownik!$B$121:$C$126, 2, FALSE),"")</f>
        <v/>
      </c>
    </row>
    <row r="52" spans="2:18" ht="34.9" customHeight="1">
      <c r="B52" s="181">
        <v>46</v>
      </c>
      <c r="C52" s="182" t="str">
        <f>IF(ISBLANK(analiza_1!C60),"",analiza_1!C60)</f>
        <v/>
      </c>
      <c r="D52" s="189"/>
      <c r="E52" s="189"/>
      <c r="F52" s="189"/>
      <c r="G52" s="189"/>
      <c r="H52" s="189"/>
      <c r="I52" s="188" t="str">
        <f t="shared" si="0"/>
        <v/>
      </c>
      <c r="J52" s="188" t="str">
        <f>IFERROR((IF(analiza_1!V60=1,sym_7!$U$9,IF(analiza_1!V60=2,sym_7!$U$10,IF(analiza_1!V60=3,sym_7!$U$11,IF(analiza_1!V60=4,sym_7!$U$12,IF(analiza_1!V60=5,sym_7!$U$13,"")))))+N52)+(analiza_1!W60+analiza_1!X60+IF(analiza_1!Y60=1,U60,analiza_1!Y60))+(analiza_1!Z60+sym_7!O52+sym_7!P52+sym_7!Q52+analiza_1!AD60)+(analiza_1!AE60+analiza_1!AK60+sym_7!R52),"")</f>
        <v/>
      </c>
      <c r="K52" s="188" t="str">
        <f t="shared" si="1"/>
        <v/>
      </c>
      <c r="L52" s="188" t="str">
        <f>IFERROR((IF(analiza_1!V60=1,sym_7!$W$9,IF(analiza_1!V60=2,sym_7!$W$10,IF(analiza_1!V60=3,sym_7!$W$11,IF(analiza_1!V60=4,sym_7!$W$12,IF(analiza_1!V60=5,sym_7!$W$13,"")))))+N52)+(analiza_1!W60+IF(analiza_1!Y60=1,U60,analiza_1!Y60))+(analiza_1!Z60+sym_7!O52+sym_7!P52+sym_7!Q52+analiza_1!AD60)+(analiza_1!AE60+analiza_1!AK60+sym_7!R52),"")</f>
        <v/>
      </c>
      <c r="N52" s="183" t="str">
        <f t="shared" si="2"/>
        <v/>
      </c>
      <c r="O52" s="183" t="str">
        <f>IFERROR(VLOOKUP(E52,Slownik!$B$67:$C$83, 2, FALSE),"")</f>
        <v/>
      </c>
      <c r="P52" s="183" t="str">
        <f>IFERROR(VLOOKUP(F52,Slownik!$B$85:$C$90, 2, FALSE),"")</f>
        <v/>
      </c>
      <c r="Q52" s="183" t="str">
        <f>IFERROR(VLOOKUP(G52,Slownik!$B$92:$C$97, 2, FALSE),"")</f>
        <v/>
      </c>
      <c r="R52" s="183" t="str">
        <f>IFERROR(VLOOKUP(H52,Slownik!$B$121:$C$126, 2, FALSE),"")</f>
        <v/>
      </c>
    </row>
    <row r="53" spans="2:18" ht="34.9" customHeight="1">
      <c r="B53" s="181">
        <v>47</v>
      </c>
      <c r="C53" s="182" t="str">
        <f>IF(ISBLANK(analiza_1!C61),"",analiza_1!C61)</f>
        <v/>
      </c>
      <c r="D53" s="189"/>
      <c r="E53" s="189"/>
      <c r="F53" s="189"/>
      <c r="G53" s="189"/>
      <c r="H53" s="189"/>
      <c r="I53" s="188" t="str">
        <f t="shared" si="0"/>
        <v/>
      </c>
      <c r="J53" s="188" t="str">
        <f>IFERROR((IF(analiza_1!V61=1,sym_7!$U$9,IF(analiza_1!V61=2,sym_7!$U$10,IF(analiza_1!V61=3,sym_7!$U$11,IF(analiza_1!V61=4,sym_7!$U$12,IF(analiza_1!V61=5,sym_7!$U$13,"")))))+N53)+(analiza_1!W61+analiza_1!X61+IF(analiza_1!Y61=1,U61,analiza_1!Y61))+(analiza_1!Z61+sym_7!O53+sym_7!P53+sym_7!Q53+analiza_1!AD61)+(analiza_1!AE61+analiza_1!AK61+sym_7!R53),"")</f>
        <v/>
      </c>
      <c r="K53" s="188" t="str">
        <f t="shared" si="1"/>
        <v/>
      </c>
      <c r="L53" s="188" t="str">
        <f>IFERROR((IF(analiza_1!V61=1,sym_7!$W$9,IF(analiza_1!V61=2,sym_7!$W$10,IF(analiza_1!V61=3,sym_7!$W$11,IF(analiza_1!V61=4,sym_7!$W$12,IF(analiza_1!V61=5,sym_7!$W$13,"")))))+N53)+(analiza_1!W61+IF(analiza_1!Y61=1,U61,analiza_1!Y61))+(analiza_1!Z61+sym_7!O53+sym_7!P53+sym_7!Q53+analiza_1!AD61)+(analiza_1!AE61+analiza_1!AK61+sym_7!R53),"")</f>
        <v/>
      </c>
      <c r="N53" s="183" t="str">
        <f t="shared" si="2"/>
        <v/>
      </c>
      <c r="O53" s="183" t="str">
        <f>IFERROR(VLOOKUP(E53,Slownik!$B$67:$C$83, 2, FALSE),"")</f>
        <v/>
      </c>
      <c r="P53" s="183" t="str">
        <f>IFERROR(VLOOKUP(F53,Slownik!$B$85:$C$90, 2, FALSE),"")</f>
        <v/>
      </c>
      <c r="Q53" s="183" t="str">
        <f>IFERROR(VLOOKUP(G53,Slownik!$B$92:$C$97, 2, FALSE),"")</f>
        <v/>
      </c>
      <c r="R53" s="183" t="str">
        <f>IFERROR(VLOOKUP(H53,Slownik!$B$121:$C$126, 2, FALSE),"")</f>
        <v/>
      </c>
    </row>
    <row r="54" spans="2:18" ht="34.9" customHeight="1">
      <c r="B54" s="181">
        <v>48</v>
      </c>
      <c r="C54" s="182" t="str">
        <f>IF(ISBLANK(analiza_1!C62),"",analiza_1!C62)</f>
        <v/>
      </c>
      <c r="D54" s="189"/>
      <c r="E54" s="189"/>
      <c r="F54" s="189"/>
      <c r="G54" s="189"/>
      <c r="H54" s="189"/>
      <c r="I54" s="188" t="str">
        <f t="shared" si="0"/>
        <v/>
      </c>
      <c r="J54" s="188" t="str">
        <f>IFERROR((IF(analiza_1!V62=1,sym_7!$U$9,IF(analiza_1!V62=2,sym_7!$U$10,IF(analiza_1!V62=3,sym_7!$U$11,IF(analiza_1!V62=4,sym_7!$U$12,IF(analiza_1!V62=5,sym_7!$U$13,"")))))+N54)+(analiza_1!W62+analiza_1!X62+IF(analiza_1!Y62=1,U62,analiza_1!Y62))+(analiza_1!Z62+sym_7!O54+sym_7!P54+sym_7!Q54+analiza_1!AD62)+(analiza_1!AE62+analiza_1!AK62+sym_7!R54),"")</f>
        <v/>
      </c>
      <c r="K54" s="188" t="str">
        <f t="shared" si="1"/>
        <v/>
      </c>
      <c r="L54" s="188" t="str">
        <f>IFERROR((IF(analiza_1!V62=1,sym_7!$W$9,IF(analiza_1!V62=2,sym_7!$W$10,IF(analiza_1!V62=3,sym_7!$W$11,IF(analiza_1!V62=4,sym_7!$W$12,IF(analiza_1!V62=5,sym_7!$W$13,"")))))+N54)+(analiza_1!W62+IF(analiza_1!Y62=1,U62,analiza_1!Y62))+(analiza_1!Z62+sym_7!O54+sym_7!P54+sym_7!Q54+analiza_1!AD62)+(analiza_1!AE62+analiza_1!AK62+sym_7!R54),"")</f>
        <v/>
      </c>
      <c r="N54" s="183" t="str">
        <f t="shared" si="2"/>
        <v/>
      </c>
      <c r="O54" s="183" t="str">
        <f>IFERROR(VLOOKUP(E54,Slownik!$B$67:$C$83, 2, FALSE),"")</f>
        <v/>
      </c>
      <c r="P54" s="183" t="str">
        <f>IFERROR(VLOOKUP(F54,Slownik!$B$85:$C$90, 2, FALSE),"")</f>
        <v/>
      </c>
      <c r="Q54" s="183" t="str">
        <f>IFERROR(VLOOKUP(G54,Slownik!$B$92:$C$97, 2, FALSE),"")</f>
        <v/>
      </c>
      <c r="R54" s="183" t="str">
        <f>IFERROR(VLOOKUP(H54,Slownik!$B$121:$C$126, 2, FALSE),"")</f>
        <v/>
      </c>
    </row>
    <row r="55" spans="2:18" ht="34.9" customHeight="1">
      <c r="B55" s="181">
        <v>49</v>
      </c>
      <c r="C55" s="182" t="str">
        <f>IF(ISBLANK(analiza_1!C63),"",analiza_1!C63)</f>
        <v/>
      </c>
      <c r="D55" s="189"/>
      <c r="E55" s="189"/>
      <c r="F55" s="189"/>
      <c r="G55" s="189"/>
      <c r="H55" s="189"/>
      <c r="I55" s="188" t="str">
        <f t="shared" si="0"/>
        <v/>
      </c>
      <c r="J55" s="188" t="str">
        <f>IFERROR((IF(analiza_1!V63=1,sym_7!$U$9,IF(analiza_1!V63=2,sym_7!$U$10,IF(analiza_1!V63=3,sym_7!$U$11,IF(analiza_1!V63=4,sym_7!$U$12,IF(analiza_1!V63=5,sym_7!$U$13,"")))))+N55)+(analiza_1!W63+analiza_1!X63+IF(analiza_1!Y63=1,U63,analiza_1!Y63))+(analiza_1!Z63+sym_7!O55+sym_7!P55+sym_7!Q55+analiza_1!AD63)+(analiza_1!AE63+analiza_1!AK63+sym_7!R55),"")</f>
        <v/>
      </c>
      <c r="K55" s="188" t="str">
        <f t="shared" si="1"/>
        <v/>
      </c>
      <c r="L55" s="188" t="str">
        <f>IFERROR((IF(analiza_1!V63=1,sym_7!$W$9,IF(analiza_1!V63=2,sym_7!$W$10,IF(analiza_1!V63=3,sym_7!$W$11,IF(analiza_1!V63=4,sym_7!$W$12,IF(analiza_1!V63=5,sym_7!$W$13,"")))))+N55)+(analiza_1!W63+IF(analiza_1!Y63=1,U63,analiza_1!Y63))+(analiza_1!Z63+sym_7!O55+sym_7!P55+sym_7!Q55+analiza_1!AD63)+(analiza_1!AE63+analiza_1!AK63+sym_7!R55),"")</f>
        <v/>
      </c>
      <c r="N55" s="183" t="str">
        <f t="shared" si="2"/>
        <v/>
      </c>
      <c r="O55" s="183" t="str">
        <f>IFERROR(VLOOKUP(E55,Slownik!$B$67:$C$83, 2, FALSE),"")</f>
        <v/>
      </c>
      <c r="P55" s="183" t="str">
        <f>IFERROR(VLOOKUP(F55,Slownik!$B$85:$C$90, 2, FALSE),"")</f>
        <v/>
      </c>
      <c r="Q55" s="183" t="str">
        <f>IFERROR(VLOOKUP(G55,Slownik!$B$92:$C$97, 2, FALSE),"")</f>
        <v/>
      </c>
      <c r="R55" s="183" t="str">
        <f>IFERROR(VLOOKUP(H55,Slownik!$B$121:$C$126, 2, FALSE),"")</f>
        <v/>
      </c>
    </row>
    <row r="56" spans="2:18" ht="34.9" customHeight="1">
      <c r="B56" s="181">
        <v>50</v>
      </c>
      <c r="C56" s="182" t="str">
        <f>IF(ISBLANK(analiza_1!C64),"",analiza_1!C64)</f>
        <v/>
      </c>
      <c r="D56" s="189"/>
      <c r="E56" s="189"/>
      <c r="F56" s="189"/>
      <c r="G56" s="189"/>
      <c r="H56" s="189"/>
      <c r="I56" s="188" t="str">
        <f t="shared" si="0"/>
        <v/>
      </c>
      <c r="J56" s="188" t="str">
        <f>IFERROR((IF(analiza_1!V64=1,sym_7!$U$9,IF(analiza_1!V64=2,sym_7!$U$10,IF(analiza_1!V64=3,sym_7!$U$11,IF(analiza_1!V64=4,sym_7!$U$12,IF(analiza_1!V64=5,sym_7!$U$13,"")))))+N56)+(analiza_1!W64+analiza_1!X64+IF(analiza_1!Y64=1,U64,analiza_1!Y64))+(analiza_1!Z64+sym_7!O56+sym_7!P56+sym_7!Q56+analiza_1!AD64)+(analiza_1!AE64+analiza_1!AK64+sym_7!R56),"")</f>
        <v/>
      </c>
      <c r="K56" s="188" t="str">
        <f t="shared" si="1"/>
        <v/>
      </c>
      <c r="L56" s="188" t="str">
        <f>IFERROR((IF(analiza_1!V64=1,sym_7!$W$9,IF(analiza_1!V64=2,sym_7!$W$10,IF(analiza_1!V64=3,sym_7!$W$11,IF(analiza_1!V64=4,sym_7!$W$12,IF(analiza_1!V64=5,sym_7!$W$13,"")))))+N56)+(analiza_1!W64+IF(analiza_1!Y64=1,U64,analiza_1!Y64))+(analiza_1!Z64+sym_7!O56+sym_7!P56+sym_7!Q56+analiza_1!AD64)+(analiza_1!AE64+analiza_1!AK64+sym_7!R56),"")</f>
        <v/>
      </c>
      <c r="N56" s="183" t="str">
        <f t="shared" si="2"/>
        <v/>
      </c>
      <c r="O56" s="183" t="str">
        <f>IFERROR(VLOOKUP(E56,Slownik!$B$67:$C$83, 2, FALSE),"")</f>
        <v/>
      </c>
      <c r="P56" s="183" t="str">
        <f>IFERROR(VLOOKUP(F56,Slownik!$B$85:$C$90, 2, FALSE),"")</f>
        <v/>
      </c>
      <c r="Q56" s="183" t="str">
        <f>IFERROR(VLOOKUP(G56,Slownik!$B$92:$C$97, 2, FALSE),"")</f>
        <v/>
      </c>
      <c r="R56" s="183" t="str">
        <f>IFERROR(VLOOKUP(H56,Slownik!$B$121:$C$126, 2, FALSE),"")</f>
        <v/>
      </c>
    </row>
    <row r="57" spans="2:18" ht="34.9" customHeight="1">
      <c r="B57" s="181">
        <v>51</v>
      </c>
      <c r="C57" s="182" t="str">
        <f>IF(ISBLANK(analiza_1!C65),"",analiza_1!C65)</f>
        <v/>
      </c>
      <c r="D57" s="189"/>
      <c r="E57" s="189"/>
      <c r="F57" s="189"/>
      <c r="G57" s="189"/>
      <c r="H57" s="189"/>
      <c r="I57" s="188" t="str">
        <f t="shared" si="0"/>
        <v/>
      </c>
      <c r="J57" s="188" t="str">
        <f>IFERROR((IF(analiza_1!V65=1,sym_7!$U$9,IF(analiza_1!V65=2,sym_7!$U$10,IF(analiza_1!V65=3,sym_7!$U$11,IF(analiza_1!V65=4,sym_7!$U$12,IF(analiza_1!V65=5,sym_7!$U$13,"")))))+N57)+(analiza_1!W65+analiza_1!X65+IF(analiza_1!Y65=1,U65,analiza_1!Y65))+(analiza_1!Z65+sym_7!O57+sym_7!P57+sym_7!Q57+analiza_1!AD65)+(analiza_1!AE65+analiza_1!AK65+sym_7!R57),"")</f>
        <v/>
      </c>
      <c r="K57" s="188" t="str">
        <f t="shared" si="1"/>
        <v/>
      </c>
      <c r="L57" s="188" t="str">
        <f>IFERROR((IF(analiza_1!V65=1,sym_7!$W$9,IF(analiza_1!V65=2,sym_7!$W$10,IF(analiza_1!V65=3,sym_7!$W$11,IF(analiza_1!V65=4,sym_7!$W$12,IF(analiza_1!V65=5,sym_7!$W$13,"")))))+N57)+(analiza_1!W65+IF(analiza_1!Y65=1,U65,analiza_1!Y65))+(analiza_1!Z65+sym_7!O57+sym_7!P57+sym_7!Q57+analiza_1!AD65)+(analiza_1!AE65+analiza_1!AK65+sym_7!R57),"")</f>
        <v/>
      </c>
      <c r="N57" s="183" t="str">
        <f t="shared" si="2"/>
        <v/>
      </c>
      <c r="O57" s="183" t="str">
        <f>IFERROR(VLOOKUP(E57,Slownik!$B$67:$C$83, 2, FALSE),"")</f>
        <v/>
      </c>
      <c r="P57" s="183" t="str">
        <f>IFERROR(VLOOKUP(F57,Slownik!$B$85:$C$90, 2, FALSE),"")</f>
        <v/>
      </c>
      <c r="Q57" s="183" t="str">
        <f>IFERROR(VLOOKUP(G57,Slownik!$B$92:$C$97, 2, FALSE),"")</f>
        <v/>
      </c>
      <c r="R57" s="183" t="str">
        <f>IFERROR(VLOOKUP(H57,Slownik!$B$121:$C$126, 2, FALSE),"")</f>
        <v/>
      </c>
    </row>
    <row r="58" spans="2:18" ht="34.9" customHeight="1">
      <c r="B58" s="181">
        <v>52</v>
      </c>
      <c r="C58" s="182" t="str">
        <f>IF(ISBLANK(analiza_1!C66),"",analiza_1!C66)</f>
        <v/>
      </c>
      <c r="D58" s="189"/>
      <c r="E58" s="189"/>
      <c r="F58" s="189"/>
      <c r="G58" s="189"/>
      <c r="H58" s="189"/>
      <c r="I58" s="188" t="str">
        <f t="shared" si="0"/>
        <v/>
      </c>
      <c r="J58" s="188" t="str">
        <f>IFERROR((IF(analiza_1!V66=1,sym_7!$U$9,IF(analiza_1!V66=2,sym_7!$U$10,IF(analiza_1!V66=3,sym_7!$U$11,IF(analiza_1!V66=4,sym_7!$U$12,IF(analiza_1!V66=5,sym_7!$U$13,"")))))+N58)+(analiza_1!W66+analiza_1!X66+IF(analiza_1!Y66=1,U66,analiza_1!Y66))+(analiza_1!Z66+sym_7!O58+sym_7!P58+sym_7!Q58+analiza_1!AD66)+(analiza_1!AE66+analiza_1!AK66+sym_7!R58),"")</f>
        <v/>
      </c>
      <c r="K58" s="188" t="str">
        <f t="shared" si="1"/>
        <v/>
      </c>
      <c r="L58" s="188" t="str">
        <f>IFERROR((IF(analiza_1!V66=1,sym_7!$W$9,IF(analiza_1!V66=2,sym_7!$W$10,IF(analiza_1!V66=3,sym_7!$W$11,IF(analiza_1!V66=4,sym_7!$W$12,IF(analiza_1!V66=5,sym_7!$W$13,"")))))+N58)+(analiza_1!W66+IF(analiza_1!Y66=1,U66,analiza_1!Y66))+(analiza_1!Z66+sym_7!O58+sym_7!P58+sym_7!Q58+analiza_1!AD66)+(analiza_1!AE66+analiza_1!AK66+sym_7!R58),"")</f>
        <v/>
      </c>
      <c r="N58" s="183" t="str">
        <f t="shared" si="2"/>
        <v/>
      </c>
      <c r="O58" s="183" t="str">
        <f>IFERROR(VLOOKUP(E58,Slownik!$B$67:$C$83, 2, FALSE),"")</f>
        <v/>
      </c>
      <c r="P58" s="183" t="str">
        <f>IFERROR(VLOOKUP(F58,Slownik!$B$85:$C$90, 2, FALSE),"")</f>
        <v/>
      </c>
      <c r="Q58" s="183" t="str">
        <f>IFERROR(VLOOKUP(G58,Slownik!$B$92:$C$97, 2, FALSE),"")</f>
        <v/>
      </c>
      <c r="R58" s="183" t="str">
        <f>IFERROR(VLOOKUP(H58,Slownik!$B$121:$C$126, 2, FALSE),"")</f>
        <v/>
      </c>
    </row>
    <row r="59" spans="2:18" ht="34.9" customHeight="1">
      <c r="B59" s="181">
        <v>53</v>
      </c>
      <c r="C59" s="182" t="str">
        <f>IF(ISBLANK(analiza_1!C67),"",analiza_1!C67)</f>
        <v/>
      </c>
      <c r="D59" s="189"/>
      <c r="E59" s="189"/>
      <c r="F59" s="189"/>
      <c r="G59" s="189"/>
      <c r="H59" s="189"/>
      <c r="I59" s="188" t="str">
        <f t="shared" si="0"/>
        <v/>
      </c>
      <c r="J59" s="188" t="str">
        <f>IFERROR((IF(analiza_1!V67=1,sym_7!$U$9,IF(analiza_1!V67=2,sym_7!$U$10,IF(analiza_1!V67=3,sym_7!$U$11,IF(analiza_1!V67=4,sym_7!$U$12,IF(analiza_1!V67=5,sym_7!$U$13,"")))))+N59)+(analiza_1!W67+analiza_1!X67+IF(analiza_1!Y67=1,U67,analiza_1!Y67))+(analiza_1!Z67+sym_7!O59+sym_7!P59+sym_7!Q59+analiza_1!AD67)+(analiza_1!AE67+analiza_1!AK67+sym_7!R59),"")</f>
        <v/>
      </c>
      <c r="K59" s="188" t="str">
        <f t="shared" si="1"/>
        <v/>
      </c>
      <c r="L59" s="188" t="str">
        <f>IFERROR((IF(analiza_1!V67=1,sym_7!$W$9,IF(analiza_1!V67=2,sym_7!$W$10,IF(analiza_1!V67=3,sym_7!$W$11,IF(analiza_1!V67=4,sym_7!$W$12,IF(analiza_1!V67=5,sym_7!$W$13,"")))))+N59)+(analiza_1!W67+IF(analiza_1!Y67=1,U67,analiza_1!Y67))+(analiza_1!Z67+sym_7!O59+sym_7!P59+sym_7!Q59+analiza_1!AD67)+(analiza_1!AE67+analiza_1!AK67+sym_7!R59),"")</f>
        <v/>
      </c>
      <c r="N59" s="183" t="str">
        <f t="shared" si="2"/>
        <v/>
      </c>
      <c r="O59" s="183" t="str">
        <f>IFERROR(VLOOKUP(E59,Slownik!$B$67:$C$83, 2, FALSE),"")</f>
        <v/>
      </c>
      <c r="P59" s="183" t="str">
        <f>IFERROR(VLOOKUP(F59,Slownik!$B$85:$C$90, 2, FALSE),"")</f>
        <v/>
      </c>
      <c r="Q59" s="183" t="str">
        <f>IFERROR(VLOOKUP(G59,Slownik!$B$92:$C$97, 2, FALSE),"")</f>
        <v/>
      </c>
      <c r="R59" s="183" t="str">
        <f>IFERROR(VLOOKUP(H59,Slownik!$B$121:$C$126, 2, FALSE),"")</f>
        <v/>
      </c>
    </row>
    <row r="60" spans="2:18" ht="34.9" customHeight="1">
      <c r="B60" s="181">
        <v>54</v>
      </c>
      <c r="C60" s="182" t="str">
        <f>IF(ISBLANK(analiza_1!C68),"",analiza_1!C68)</f>
        <v/>
      </c>
      <c r="D60" s="189"/>
      <c r="E60" s="189"/>
      <c r="F60" s="189"/>
      <c r="G60" s="189"/>
      <c r="H60" s="189"/>
      <c r="I60" s="188" t="str">
        <f t="shared" si="0"/>
        <v/>
      </c>
      <c r="J60" s="188" t="str">
        <f>IFERROR((IF(analiza_1!V68=1,sym_7!$U$9,IF(analiza_1!V68=2,sym_7!$U$10,IF(analiza_1!V68=3,sym_7!$U$11,IF(analiza_1!V68=4,sym_7!$U$12,IF(analiza_1!V68=5,sym_7!$U$13,"")))))+N60)+(analiza_1!W68+analiza_1!X68+IF(analiza_1!Y68=1,U68,analiza_1!Y68))+(analiza_1!Z68+sym_7!O60+sym_7!P60+sym_7!Q60+analiza_1!AD68)+(analiza_1!AE68+analiza_1!AK68+sym_7!R60),"")</f>
        <v/>
      </c>
      <c r="K60" s="188" t="str">
        <f t="shared" si="1"/>
        <v/>
      </c>
      <c r="L60" s="188" t="str">
        <f>IFERROR((IF(analiza_1!V68=1,sym_7!$W$9,IF(analiza_1!V68=2,sym_7!$W$10,IF(analiza_1!V68=3,sym_7!$W$11,IF(analiza_1!V68=4,sym_7!$W$12,IF(analiza_1!V68=5,sym_7!$W$13,"")))))+N60)+(analiza_1!W68+IF(analiza_1!Y68=1,U68,analiza_1!Y68))+(analiza_1!Z68+sym_7!O60+sym_7!P60+sym_7!Q60+analiza_1!AD68)+(analiza_1!AE68+analiza_1!AK68+sym_7!R60),"")</f>
        <v/>
      </c>
      <c r="N60" s="183" t="str">
        <f t="shared" si="2"/>
        <v/>
      </c>
      <c r="O60" s="183" t="str">
        <f>IFERROR(VLOOKUP(E60,Slownik!$B$67:$C$83, 2, FALSE),"")</f>
        <v/>
      </c>
      <c r="P60" s="183" t="str">
        <f>IFERROR(VLOOKUP(F60,Slownik!$B$85:$C$90, 2, FALSE),"")</f>
        <v/>
      </c>
      <c r="Q60" s="183" t="str">
        <f>IFERROR(VLOOKUP(G60,Slownik!$B$92:$C$97, 2, FALSE),"")</f>
        <v/>
      </c>
      <c r="R60" s="183" t="str">
        <f>IFERROR(VLOOKUP(H60,Slownik!$B$121:$C$126, 2, FALSE),"")</f>
        <v/>
      </c>
    </row>
    <row r="61" spans="2:18" ht="34.9" customHeight="1">
      <c r="B61" s="181">
        <v>55</v>
      </c>
      <c r="C61" s="182" t="str">
        <f>IF(ISBLANK(analiza_1!C69),"",analiza_1!C69)</f>
        <v/>
      </c>
      <c r="D61" s="189"/>
      <c r="E61" s="189"/>
      <c r="F61" s="189"/>
      <c r="G61" s="189"/>
      <c r="H61" s="189"/>
      <c r="I61" s="188" t="str">
        <f t="shared" si="0"/>
        <v/>
      </c>
      <c r="J61" s="188" t="str">
        <f>IFERROR((IF(analiza_1!V69=1,sym_7!$U$9,IF(analiza_1!V69=2,sym_7!$U$10,IF(analiza_1!V69=3,sym_7!$U$11,IF(analiza_1!V69=4,sym_7!$U$12,IF(analiza_1!V69=5,sym_7!$U$13,"")))))+N61)+(analiza_1!W69+analiza_1!X69+IF(analiza_1!Y69=1,U69,analiza_1!Y69))+(analiza_1!Z69+sym_7!O61+sym_7!P61+sym_7!Q61+analiza_1!AD69)+(analiza_1!AE69+analiza_1!AK69+sym_7!R61),"")</f>
        <v/>
      </c>
      <c r="K61" s="188" t="str">
        <f t="shared" si="1"/>
        <v/>
      </c>
      <c r="L61" s="188" t="str">
        <f>IFERROR((IF(analiza_1!V69=1,sym_7!$W$9,IF(analiza_1!V69=2,sym_7!$W$10,IF(analiza_1!V69=3,sym_7!$W$11,IF(analiza_1!V69=4,sym_7!$W$12,IF(analiza_1!V69=5,sym_7!$W$13,"")))))+N61)+(analiza_1!W69+IF(analiza_1!Y69=1,U69,analiza_1!Y69))+(analiza_1!Z69+sym_7!O61+sym_7!P61+sym_7!Q61+analiza_1!AD69)+(analiza_1!AE69+analiza_1!AK69+sym_7!R61),"")</f>
        <v/>
      </c>
      <c r="N61" s="183" t="str">
        <f t="shared" si="2"/>
        <v/>
      </c>
      <c r="O61" s="183" t="str">
        <f>IFERROR(VLOOKUP(E61,Slownik!$B$67:$C$83, 2, FALSE),"")</f>
        <v/>
      </c>
      <c r="P61" s="183" t="str">
        <f>IFERROR(VLOOKUP(F61,Slownik!$B$85:$C$90, 2, FALSE),"")</f>
        <v/>
      </c>
      <c r="Q61" s="183" t="str">
        <f>IFERROR(VLOOKUP(G61,Slownik!$B$92:$C$97, 2, FALSE),"")</f>
        <v/>
      </c>
      <c r="R61" s="183" t="str">
        <f>IFERROR(VLOOKUP(H61,Slownik!$B$121:$C$126, 2, FALSE),"")</f>
        <v/>
      </c>
    </row>
    <row r="62" spans="2:18" ht="34.9" customHeight="1">
      <c r="B62" s="181">
        <v>56</v>
      </c>
      <c r="C62" s="182" t="str">
        <f>IF(ISBLANK(analiza_1!C70),"",analiza_1!C70)</f>
        <v/>
      </c>
      <c r="D62" s="189"/>
      <c r="E62" s="189"/>
      <c r="F62" s="189"/>
      <c r="G62" s="189"/>
      <c r="H62" s="189"/>
      <c r="I62" s="188" t="str">
        <f t="shared" si="0"/>
        <v/>
      </c>
      <c r="J62" s="188" t="str">
        <f>IFERROR((IF(analiza_1!V70=1,sym_7!$U$9,IF(analiza_1!V70=2,sym_7!$U$10,IF(analiza_1!V70=3,sym_7!$U$11,IF(analiza_1!V70=4,sym_7!$U$12,IF(analiza_1!V70=5,sym_7!$U$13,"")))))+N62)+(analiza_1!W70+analiza_1!X70+IF(analiza_1!Y70=1,U70,analiza_1!Y70))+(analiza_1!Z70+sym_7!O62+sym_7!P62+sym_7!Q62+analiza_1!AD70)+(analiza_1!AE70+analiza_1!AK70+sym_7!R62),"")</f>
        <v/>
      </c>
      <c r="K62" s="188" t="str">
        <f t="shared" si="1"/>
        <v/>
      </c>
      <c r="L62" s="188" t="str">
        <f>IFERROR((IF(analiza_1!V70=1,sym_7!$W$9,IF(analiza_1!V70=2,sym_7!$W$10,IF(analiza_1!V70=3,sym_7!$W$11,IF(analiza_1!V70=4,sym_7!$W$12,IF(analiza_1!V70=5,sym_7!$W$13,"")))))+N62)+(analiza_1!W70+IF(analiza_1!Y70=1,U70,analiza_1!Y70))+(analiza_1!Z70+sym_7!O62+sym_7!P62+sym_7!Q62+analiza_1!AD70)+(analiza_1!AE70+analiza_1!AK70+sym_7!R62),"")</f>
        <v/>
      </c>
      <c r="N62" s="183" t="str">
        <f t="shared" si="2"/>
        <v/>
      </c>
      <c r="O62" s="183" t="str">
        <f>IFERROR(VLOOKUP(E62,Slownik!$B$67:$C$83, 2, FALSE),"")</f>
        <v/>
      </c>
      <c r="P62" s="183" t="str">
        <f>IFERROR(VLOOKUP(F62,Slownik!$B$85:$C$90, 2, FALSE),"")</f>
        <v/>
      </c>
      <c r="Q62" s="183" t="str">
        <f>IFERROR(VLOOKUP(G62,Slownik!$B$92:$C$97, 2, FALSE),"")</f>
        <v/>
      </c>
      <c r="R62" s="183" t="str">
        <f>IFERROR(VLOOKUP(H62,Slownik!$B$121:$C$126, 2, FALSE),"")</f>
        <v/>
      </c>
    </row>
    <row r="63" spans="2:18" ht="34.9" customHeight="1">
      <c r="B63" s="181">
        <v>57</v>
      </c>
      <c r="C63" s="182" t="str">
        <f>IF(ISBLANK(analiza_1!C71),"",analiza_1!C71)</f>
        <v/>
      </c>
      <c r="D63" s="189"/>
      <c r="E63" s="189"/>
      <c r="F63" s="189"/>
      <c r="G63" s="189"/>
      <c r="H63" s="189"/>
      <c r="I63" s="188" t="str">
        <f t="shared" si="0"/>
        <v/>
      </c>
      <c r="J63" s="188" t="str">
        <f>IFERROR((IF(analiza_1!V71=1,sym_7!$U$9,IF(analiza_1!V71=2,sym_7!$U$10,IF(analiza_1!V71=3,sym_7!$U$11,IF(analiza_1!V71=4,sym_7!$U$12,IF(analiza_1!V71=5,sym_7!$U$13,"")))))+N63)+(analiza_1!W71+analiza_1!X71+IF(analiza_1!Y71=1,U71,analiza_1!Y71))+(analiza_1!Z71+sym_7!O63+sym_7!P63+sym_7!Q63+analiza_1!AD71)+(analiza_1!AE71+analiza_1!AK71+sym_7!R63),"")</f>
        <v/>
      </c>
      <c r="K63" s="188" t="str">
        <f t="shared" si="1"/>
        <v/>
      </c>
      <c r="L63" s="188" t="str">
        <f>IFERROR((IF(analiza_1!V71=1,sym_7!$W$9,IF(analiza_1!V71=2,sym_7!$W$10,IF(analiza_1!V71=3,sym_7!$W$11,IF(analiza_1!V71=4,sym_7!$W$12,IF(analiza_1!V71=5,sym_7!$W$13,"")))))+N63)+(analiza_1!W71+IF(analiza_1!Y71=1,U71,analiza_1!Y71))+(analiza_1!Z71+sym_7!O63+sym_7!P63+sym_7!Q63+analiza_1!AD71)+(analiza_1!AE71+analiza_1!AK71+sym_7!R63),"")</f>
        <v/>
      </c>
      <c r="N63" s="183" t="str">
        <f t="shared" si="2"/>
        <v/>
      </c>
      <c r="O63" s="183" t="str">
        <f>IFERROR(VLOOKUP(E63,Slownik!$B$67:$C$83, 2, FALSE),"")</f>
        <v/>
      </c>
      <c r="P63" s="183" t="str">
        <f>IFERROR(VLOOKUP(F63,Slownik!$B$85:$C$90, 2, FALSE),"")</f>
        <v/>
      </c>
      <c r="Q63" s="183" t="str">
        <f>IFERROR(VLOOKUP(G63,Slownik!$B$92:$C$97, 2, FALSE),"")</f>
        <v/>
      </c>
      <c r="R63" s="183" t="str">
        <f>IFERROR(VLOOKUP(H63,Slownik!$B$121:$C$126, 2, FALSE),"")</f>
        <v/>
      </c>
    </row>
    <row r="64" spans="2:18" ht="34.9" customHeight="1">
      <c r="B64" s="181">
        <v>58</v>
      </c>
      <c r="C64" s="182" t="str">
        <f>IF(ISBLANK(analiza_1!C72),"",analiza_1!C72)</f>
        <v/>
      </c>
      <c r="D64" s="189"/>
      <c r="E64" s="189"/>
      <c r="F64" s="189"/>
      <c r="G64" s="189"/>
      <c r="H64" s="189"/>
      <c r="I64" s="188" t="str">
        <f t="shared" si="0"/>
        <v/>
      </c>
      <c r="J64" s="188" t="str">
        <f>IFERROR((IF(analiza_1!V72=1,sym_7!$U$9,IF(analiza_1!V72=2,sym_7!$U$10,IF(analiza_1!V72=3,sym_7!$U$11,IF(analiza_1!V72=4,sym_7!$U$12,IF(analiza_1!V72=5,sym_7!$U$13,"")))))+N64)+(analiza_1!W72+analiza_1!X72+IF(analiza_1!Y72=1,U72,analiza_1!Y72))+(analiza_1!Z72+sym_7!O64+sym_7!P64+sym_7!Q64+analiza_1!AD72)+(analiza_1!AE72+analiza_1!AK72+sym_7!R64),"")</f>
        <v/>
      </c>
      <c r="K64" s="188" t="str">
        <f t="shared" si="1"/>
        <v/>
      </c>
      <c r="L64" s="188" t="str">
        <f>IFERROR((IF(analiza_1!V72=1,sym_7!$W$9,IF(analiza_1!V72=2,sym_7!$W$10,IF(analiza_1!V72=3,sym_7!$W$11,IF(analiza_1!V72=4,sym_7!$W$12,IF(analiza_1!V72=5,sym_7!$W$13,"")))))+N64)+(analiza_1!W72+IF(analiza_1!Y72=1,U72,analiza_1!Y72))+(analiza_1!Z72+sym_7!O64+sym_7!P64+sym_7!Q64+analiza_1!AD72)+(analiza_1!AE72+analiza_1!AK72+sym_7!R64),"")</f>
        <v/>
      </c>
      <c r="N64" s="183" t="str">
        <f t="shared" si="2"/>
        <v/>
      </c>
      <c r="O64" s="183" t="str">
        <f>IFERROR(VLOOKUP(E64,Slownik!$B$67:$C$83, 2, FALSE),"")</f>
        <v/>
      </c>
      <c r="P64" s="183" t="str">
        <f>IFERROR(VLOOKUP(F64,Slownik!$B$85:$C$90, 2, FALSE),"")</f>
        <v/>
      </c>
      <c r="Q64" s="183" t="str">
        <f>IFERROR(VLOOKUP(G64,Slownik!$B$92:$C$97, 2, FALSE),"")</f>
        <v/>
      </c>
      <c r="R64" s="183" t="str">
        <f>IFERROR(VLOOKUP(H64,Slownik!$B$121:$C$126, 2, FALSE),"")</f>
        <v/>
      </c>
    </row>
    <row r="65" spans="2:18" ht="34.9" customHeight="1">
      <c r="B65" s="181">
        <v>59</v>
      </c>
      <c r="C65" s="182" t="str">
        <f>IF(ISBLANK(analiza_1!C73),"",analiza_1!C73)</f>
        <v/>
      </c>
      <c r="D65" s="189"/>
      <c r="E65" s="189"/>
      <c r="F65" s="189"/>
      <c r="G65" s="189"/>
      <c r="H65" s="189"/>
      <c r="I65" s="188" t="str">
        <f t="shared" si="0"/>
        <v/>
      </c>
      <c r="J65" s="188" t="str">
        <f>IFERROR((IF(analiza_1!V73=1,sym_7!$U$9,IF(analiza_1!V73=2,sym_7!$U$10,IF(analiza_1!V73=3,sym_7!$U$11,IF(analiza_1!V73=4,sym_7!$U$12,IF(analiza_1!V73=5,sym_7!$U$13,"")))))+N65)+(analiza_1!W73+analiza_1!X73+IF(analiza_1!Y73=1,U73,analiza_1!Y73))+(analiza_1!Z73+sym_7!O65+sym_7!P65+sym_7!Q65+analiza_1!AD73)+(analiza_1!AE73+analiza_1!AK73+sym_7!R65),"")</f>
        <v/>
      </c>
      <c r="K65" s="188" t="str">
        <f t="shared" si="1"/>
        <v/>
      </c>
      <c r="L65" s="188" t="str">
        <f>IFERROR((IF(analiza_1!V73=1,sym_7!$W$9,IF(analiza_1!V73=2,sym_7!$W$10,IF(analiza_1!V73=3,sym_7!$W$11,IF(analiza_1!V73=4,sym_7!$W$12,IF(analiza_1!V73=5,sym_7!$W$13,"")))))+N65)+(analiza_1!W73+IF(analiza_1!Y73=1,U73,analiza_1!Y73))+(analiza_1!Z73+sym_7!O65+sym_7!P65+sym_7!Q65+analiza_1!AD73)+(analiza_1!AE73+analiza_1!AK73+sym_7!R65),"")</f>
        <v/>
      </c>
      <c r="N65" s="183" t="str">
        <f t="shared" si="2"/>
        <v/>
      </c>
      <c r="O65" s="183" t="str">
        <f>IFERROR(VLOOKUP(E65,Slownik!$B$67:$C$83, 2, FALSE),"")</f>
        <v/>
      </c>
      <c r="P65" s="183" t="str">
        <f>IFERROR(VLOOKUP(F65,Slownik!$B$85:$C$90, 2, FALSE),"")</f>
        <v/>
      </c>
      <c r="Q65" s="183" t="str">
        <f>IFERROR(VLOOKUP(G65,Slownik!$B$92:$C$97, 2, FALSE),"")</f>
        <v/>
      </c>
      <c r="R65" s="183" t="str">
        <f>IFERROR(VLOOKUP(H65,Slownik!$B$121:$C$126, 2, FALSE),"")</f>
        <v/>
      </c>
    </row>
    <row r="66" spans="2:18" ht="34.9" customHeight="1">
      <c r="B66" s="181">
        <v>60</v>
      </c>
      <c r="C66" s="182" t="str">
        <f>IF(ISBLANK(analiza_1!C74),"",analiza_1!C74)</f>
        <v/>
      </c>
      <c r="D66" s="189"/>
      <c r="E66" s="189"/>
      <c r="F66" s="189"/>
      <c r="G66" s="189"/>
      <c r="H66" s="189"/>
      <c r="I66" s="188" t="str">
        <f t="shared" si="0"/>
        <v/>
      </c>
      <c r="J66" s="188" t="str">
        <f>IFERROR((IF(analiza_1!V74=1,sym_7!$U$9,IF(analiza_1!V74=2,sym_7!$U$10,IF(analiza_1!V74=3,sym_7!$U$11,IF(analiza_1!V74=4,sym_7!$U$12,IF(analiza_1!V74=5,sym_7!$U$13,"")))))+N66)+(analiza_1!W74+analiza_1!X74+IF(analiza_1!Y74=1,U74,analiza_1!Y74))+(analiza_1!Z74+sym_7!O66+sym_7!P66+sym_7!Q66+analiza_1!AD74)+(analiza_1!AE74+analiza_1!AK74+sym_7!R66),"")</f>
        <v/>
      </c>
      <c r="K66" s="188" t="str">
        <f t="shared" si="1"/>
        <v/>
      </c>
      <c r="L66" s="188" t="str">
        <f>IFERROR((IF(analiza_1!V74=1,sym_7!$W$9,IF(analiza_1!V74=2,sym_7!$W$10,IF(analiza_1!V74=3,sym_7!$W$11,IF(analiza_1!V74=4,sym_7!$W$12,IF(analiza_1!V74=5,sym_7!$W$13,"")))))+N66)+(analiza_1!W74+IF(analiza_1!Y74=1,U74,analiza_1!Y74))+(analiza_1!Z74+sym_7!O66+sym_7!P66+sym_7!Q66+analiza_1!AD74)+(analiza_1!AE74+analiza_1!AK74+sym_7!R66),"")</f>
        <v/>
      </c>
      <c r="N66" s="183" t="str">
        <f t="shared" si="2"/>
        <v/>
      </c>
      <c r="O66" s="183" t="str">
        <f>IFERROR(VLOOKUP(E66,Slownik!$B$67:$C$83, 2, FALSE),"")</f>
        <v/>
      </c>
      <c r="P66" s="183" t="str">
        <f>IFERROR(VLOOKUP(F66,Slownik!$B$85:$C$90, 2, FALSE),"")</f>
        <v/>
      </c>
      <c r="Q66" s="183" t="str">
        <f>IFERROR(VLOOKUP(G66,Slownik!$B$92:$C$97, 2, FALSE),"")</f>
        <v/>
      </c>
      <c r="R66" s="183" t="str">
        <f>IFERROR(VLOOKUP(H66,Slownik!$B$121:$C$126, 2, FALSE),"")</f>
        <v/>
      </c>
    </row>
    <row r="67" spans="2:18" ht="34.9" customHeight="1">
      <c r="B67" s="181">
        <v>61</v>
      </c>
      <c r="C67" s="182" t="str">
        <f>IF(ISBLANK(analiza_1!C75),"",analiza_1!C75)</f>
        <v/>
      </c>
      <c r="D67" s="189"/>
      <c r="E67" s="189"/>
      <c r="F67" s="189"/>
      <c r="G67" s="189"/>
      <c r="H67" s="189"/>
      <c r="I67" s="188" t="str">
        <f t="shared" si="0"/>
        <v/>
      </c>
      <c r="J67" s="188" t="str">
        <f>IFERROR((IF(analiza_1!V75=1,sym_7!$U$9,IF(analiza_1!V75=2,sym_7!$U$10,IF(analiza_1!V75=3,sym_7!$U$11,IF(analiza_1!V75=4,sym_7!$U$12,IF(analiza_1!V75=5,sym_7!$U$13,"")))))+N67)+(analiza_1!W75+analiza_1!X75+IF(analiza_1!Y75=1,U75,analiza_1!Y75))+(analiza_1!Z75+sym_7!O67+sym_7!P67+sym_7!Q67+analiza_1!AD75)+(analiza_1!AE75+analiza_1!AK75+sym_7!R67),"")</f>
        <v/>
      </c>
      <c r="K67" s="188" t="str">
        <f t="shared" si="1"/>
        <v/>
      </c>
      <c r="L67" s="188" t="str">
        <f>IFERROR((IF(analiza_1!V75=1,sym_7!$W$9,IF(analiza_1!V75=2,sym_7!$W$10,IF(analiza_1!V75=3,sym_7!$W$11,IF(analiza_1!V75=4,sym_7!$W$12,IF(analiza_1!V75=5,sym_7!$W$13,"")))))+N67)+(analiza_1!W75+IF(analiza_1!Y75=1,U75,analiza_1!Y75))+(analiza_1!Z75+sym_7!O67+sym_7!P67+sym_7!Q67+analiza_1!AD75)+(analiza_1!AE75+analiza_1!AK75+sym_7!R67),"")</f>
        <v/>
      </c>
      <c r="N67" s="183" t="str">
        <f t="shared" si="2"/>
        <v/>
      </c>
      <c r="O67" s="183" t="str">
        <f>IFERROR(VLOOKUP(E67,Slownik!$B$67:$C$83, 2, FALSE),"")</f>
        <v/>
      </c>
      <c r="P67" s="183" t="str">
        <f>IFERROR(VLOOKUP(F67,Slownik!$B$85:$C$90, 2, FALSE),"")</f>
        <v/>
      </c>
      <c r="Q67" s="183" t="str">
        <f>IFERROR(VLOOKUP(G67,Slownik!$B$92:$C$97, 2, FALSE),"")</f>
        <v/>
      </c>
      <c r="R67" s="183" t="str">
        <f>IFERROR(VLOOKUP(H67,Slownik!$B$121:$C$126, 2, FALSE),"")</f>
        <v/>
      </c>
    </row>
    <row r="68" spans="2:18" ht="34.9" customHeight="1">
      <c r="B68" s="181">
        <v>62</v>
      </c>
      <c r="C68" s="182" t="str">
        <f>IF(ISBLANK(analiza_1!C76),"",analiza_1!C76)</f>
        <v/>
      </c>
      <c r="D68" s="189"/>
      <c r="E68" s="189"/>
      <c r="F68" s="189"/>
      <c r="G68" s="189"/>
      <c r="H68" s="189"/>
      <c r="I68" s="188" t="str">
        <f t="shared" si="0"/>
        <v/>
      </c>
      <c r="J68" s="188" t="str">
        <f>IFERROR((IF(analiza_1!V76=1,sym_7!$U$9,IF(analiza_1!V76=2,sym_7!$U$10,IF(analiza_1!V76=3,sym_7!$U$11,IF(analiza_1!V76=4,sym_7!$U$12,IF(analiza_1!V76=5,sym_7!$U$13,"")))))+N68)+(analiza_1!W76+analiza_1!X76+IF(analiza_1!Y76=1,U76,analiza_1!Y76))+(analiza_1!Z76+sym_7!O68+sym_7!P68+sym_7!Q68+analiza_1!AD76)+(analiza_1!AE76+analiza_1!AK76+sym_7!R68),"")</f>
        <v/>
      </c>
      <c r="K68" s="188" t="str">
        <f t="shared" si="1"/>
        <v/>
      </c>
      <c r="L68" s="188" t="str">
        <f>IFERROR((IF(analiza_1!V76=1,sym_7!$W$9,IF(analiza_1!V76=2,sym_7!$W$10,IF(analiza_1!V76=3,sym_7!$W$11,IF(analiza_1!V76=4,sym_7!$W$12,IF(analiza_1!V76=5,sym_7!$W$13,"")))))+N68)+(analiza_1!W76+IF(analiza_1!Y76=1,U76,analiza_1!Y76))+(analiza_1!Z76+sym_7!O68+sym_7!P68+sym_7!Q68+analiza_1!AD76)+(analiza_1!AE76+analiza_1!AK76+sym_7!R68),"")</f>
        <v/>
      </c>
      <c r="N68" s="183" t="str">
        <f t="shared" si="2"/>
        <v/>
      </c>
      <c r="O68" s="183" t="str">
        <f>IFERROR(VLOOKUP(E68,Slownik!$B$67:$C$83, 2, FALSE),"")</f>
        <v/>
      </c>
      <c r="P68" s="183" t="str">
        <f>IFERROR(VLOOKUP(F68,Slownik!$B$85:$C$90, 2, FALSE),"")</f>
        <v/>
      </c>
      <c r="Q68" s="183" t="str">
        <f>IFERROR(VLOOKUP(G68,Slownik!$B$92:$C$97, 2, FALSE),"")</f>
        <v/>
      </c>
      <c r="R68" s="183" t="str">
        <f>IFERROR(VLOOKUP(H68,Slownik!$B$121:$C$126, 2, FALSE),"")</f>
        <v/>
      </c>
    </row>
    <row r="69" spans="2:18" ht="34.9" customHeight="1">
      <c r="B69" s="181">
        <v>63</v>
      </c>
      <c r="C69" s="182" t="str">
        <f>IF(ISBLANK(analiza_1!C77),"",analiza_1!C77)</f>
        <v/>
      </c>
      <c r="D69" s="189"/>
      <c r="E69" s="189"/>
      <c r="F69" s="189"/>
      <c r="G69" s="189"/>
      <c r="H69" s="189"/>
      <c r="I69" s="188" t="str">
        <f t="shared" si="0"/>
        <v/>
      </c>
      <c r="J69" s="188" t="str">
        <f>IFERROR((IF(analiza_1!V77=1,sym_7!$U$9,IF(analiza_1!V77=2,sym_7!$U$10,IF(analiza_1!V77=3,sym_7!$U$11,IF(analiza_1!V77=4,sym_7!$U$12,IF(analiza_1!V77=5,sym_7!$U$13,"")))))+N69)+(analiza_1!W77+analiza_1!X77+IF(analiza_1!Y77=1,U77,analiza_1!Y77))+(analiza_1!Z77+sym_7!O69+sym_7!P69+sym_7!Q69+analiza_1!AD77)+(analiza_1!AE77+analiza_1!AK77+sym_7!R69),"")</f>
        <v/>
      </c>
      <c r="K69" s="188" t="str">
        <f t="shared" si="1"/>
        <v/>
      </c>
      <c r="L69" s="188" t="str">
        <f>IFERROR((IF(analiza_1!V77=1,sym_7!$W$9,IF(analiza_1!V77=2,sym_7!$W$10,IF(analiza_1!V77=3,sym_7!$W$11,IF(analiza_1!V77=4,sym_7!$W$12,IF(analiza_1!V77=5,sym_7!$W$13,"")))))+N69)+(analiza_1!W77+IF(analiza_1!Y77=1,U77,analiza_1!Y77))+(analiza_1!Z77+sym_7!O69+sym_7!P69+sym_7!Q69+analiza_1!AD77)+(analiza_1!AE77+analiza_1!AK77+sym_7!R69),"")</f>
        <v/>
      </c>
      <c r="N69" s="183" t="str">
        <f t="shared" si="2"/>
        <v/>
      </c>
      <c r="O69" s="183" t="str">
        <f>IFERROR(VLOOKUP(E69,Slownik!$B$67:$C$83, 2, FALSE),"")</f>
        <v/>
      </c>
      <c r="P69" s="183" t="str">
        <f>IFERROR(VLOOKUP(F69,Slownik!$B$85:$C$90, 2, FALSE),"")</f>
        <v/>
      </c>
      <c r="Q69" s="183" t="str">
        <f>IFERROR(VLOOKUP(G69,Slownik!$B$92:$C$97, 2, FALSE),"")</f>
        <v/>
      </c>
      <c r="R69" s="183" t="str">
        <f>IFERROR(VLOOKUP(H69,Slownik!$B$121:$C$126, 2, FALSE),"")</f>
        <v/>
      </c>
    </row>
    <row r="70" spans="2:18" ht="34.9" customHeight="1">
      <c r="B70" s="181">
        <v>64</v>
      </c>
      <c r="C70" s="182" t="str">
        <f>IF(ISBLANK(analiza_1!C78),"",analiza_1!C78)</f>
        <v/>
      </c>
      <c r="D70" s="189"/>
      <c r="E70" s="189"/>
      <c r="F70" s="189"/>
      <c r="G70" s="189"/>
      <c r="H70" s="189"/>
      <c r="I70" s="188" t="str">
        <f t="shared" si="0"/>
        <v/>
      </c>
      <c r="J70" s="188" t="str">
        <f>IFERROR((IF(analiza_1!V78=1,sym_7!$U$9,IF(analiza_1!V78=2,sym_7!$U$10,IF(analiza_1!V78=3,sym_7!$U$11,IF(analiza_1!V78=4,sym_7!$U$12,IF(analiza_1!V78=5,sym_7!$U$13,"")))))+N70)+(analiza_1!W78+analiza_1!X78+IF(analiza_1!Y78=1,U78,analiza_1!Y78))+(analiza_1!Z78+sym_7!O70+sym_7!P70+sym_7!Q70+analiza_1!AD78)+(analiza_1!AE78+analiza_1!AK78+sym_7!R70),"")</f>
        <v/>
      </c>
      <c r="K70" s="188" t="str">
        <f t="shared" si="1"/>
        <v/>
      </c>
      <c r="L70" s="188" t="str">
        <f>IFERROR((IF(analiza_1!V78=1,sym_7!$W$9,IF(analiza_1!V78=2,sym_7!$W$10,IF(analiza_1!V78=3,sym_7!$W$11,IF(analiza_1!V78=4,sym_7!$W$12,IF(analiza_1!V78=5,sym_7!$W$13,"")))))+N70)+(analiza_1!W78+IF(analiza_1!Y78=1,U78,analiza_1!Y78))+(analiza_1!Z78+sym_7!O70+sym_7!P70+sym_7!Q70+analiza_1!AD78)+(analiza_1!AE78+analiza_1!AK78+sym_7!R70),"")</f>
        <v/>
      </c>
      <c r="N70" s="183" t="str">
        <f t="shared" si="2"/>
        <v/>
      </c>
      <c r="O70" s="183" t="str">
        <f>IFERROR(VLOOKUP(E70,Slownik!$B$67:$C$83, 2, FALSE),"")</f>
        <v/>
      </c>
      <c r="P70" s="183" t="str">
        <f>IFERROR(VLOOKUP(F70,Slownik!$B$85:$C$90, 2, FALSE),"")</f>
        <v/>
      </c>
      <c r="Q70" s="183" t="str">
        <f>IFERROR(VLOOKUP(G70,Slownik!$B$92:$C$97, 2, FALSE),"")</f>
        <v/>
      </c>
      <c r="R70" s="183" t="str">
        <f>IFERROR(VLOOKUP(H70,Slownik!$B$121:$C$126, 2, FALSE),"")</f>
        <v/>
      </c>
    </row>
    <row r="71" spans="2:18" ht="34.9" customHeight="1">
      <c r="B71" s="181">
        <v>65</v>
      </c>
      <c r="C71" s="182" t="str">
        <f>IF(ISBLANK(analiza_1!C79),"",analiza_1!C79)</f>
        <v/>
      </c>
      <c r="D71" s="189"/>
      <c r="E71" s="189"/>
      <c r="F71" s="189"/>
      <c r="G71" s="189"/>
      <c r="H71" s="189"/>
      <c r="I71" s="188" t="str">
        <f t="shared" si="0"/>
        <v/>
      </c>
      <c r="J71" s="188" t="str">
        <f>IFERROR((IF(analiza_1!V79=1,sym_7!$U$9,IF(analiza_1!V79=2,sym_7!$U$10,IF(analiza_1!V79=3,sym_7!$U$11,IF(analiza_1!V79=4,sym_7!$U$12,IF(analiza_1!V79=5,sym_7!$U$13,"")))))+N71)+(analiza_1!W79+analiza_1!X79+IF(analiza_1!Y79=1,U79,analiza_1!Y79))+(analiza_1!Z79+sym_7!O71+sym_7!P71+sym_7!Q71+analiza_1!AD79)+(analiza_1!AE79+analiza_1!AK79+sym_7!R71),"")</f>
        <v/>
      </c>
      <c r="K71" s="188" t="str">
        <f t="shared" si="1"/>
        <v/>
      </c>
      <c r="L71" s="188" t="str">
        <f>IFERROR((IF(analiza_1!V79=1,sym_7!$W$9,IF(analiza_1!V79=2,sym_7!$W$10,IF(analiza_1!V79=3,sym_7!$W$11,IF(analiza_1!V79=4,sym_7!$W$12,IF(analiza_1!V79=5,sym_7!$W$13,"")))))+N71)+(analiza_1!W79+IF(analiza_1!Y79=1,U79,analiza_1!Y79))+(analiza_1!Z79+sym_7!O71+sym_7!P71+sym_7!Q71+analiza_1!AD79)+(analiza_1!AE79+analiza_1!AK79+sym_7!R71),"")</f>
        <v/>
      </c>
      <c r="N71" s="183" t="str">
        <f t="shared" si="2"/>
        <v/>
      </c>
      <c r="O71" s="183" t="str">
        <f>IFERROR(VLOOKUP(E71,Slownik!$B$67:$C$83, 2, FALSE),"")</f>
        <v/>
      </c>
      <c r="P71" s="183" t="str">
        <f>IFERROR(VLOOKUP(F71,Slownik!$B$85:$C$90, 2, FALSE),"")</f>
        <v/>
      </c>
      <c r="Q71" s="183" t="str">
        <f>IFERROR(VLOOKUP(G71,Slownik!$B$92:$C$97, 2, FALSE),"")</f>
        <v/>
      </c>
      <c r="R71" s="183" t="str">
        <f>IFERROR(VLOOKUP(H71,Slownik!$B$121:$C$126, 2, FALSE),"")</f>
        <v/>
      </c>
    </row>
    <row r="72" spans="2:18" ht="34.9" customHeight="1">
      <c r="B72" s="181">
        <v>66</v>
      </c>
      <c r="C72" s="182" t="str">
        <f>IF(ISBLANK(analiza_1!C80),"",analiza_1!C80)</f>
        <v/>
      </c>
      <c r="D72" s="189"/>
      <c r="E72" s="189"/>
      <c r="F72" s="189"/>
      <c r="G72" s="189"/>
      <c r="H72" s="189"/>
      <c r="I72" s="188" t="str">
        <f t="shared" ref="I72:I93" si="3">IF(J72="","",IF(J72&gt;=$U$18,"I",IF(J72&gt;=$U$19,"II",IF(J72&gt;=$U$20,"III",IF(J72&gt;=$U$21,"IV","V")))))</f>
        <v/>
      </c>
      <c r="J72" s="188" t="str">
        <f>IFERROR((IF(analiza_1!V80=1,sym_7!$U$9,IF(analiza_1!V80=2,sym_7!$U$10,IF(analiza_1!V80=3,sym_7!$U$11,IF(analiza_1!V80=4,sym_7!$U$12,IF(analiza_1!V80=5,sym_7!$U$13,"")))))+N72)+(analiza_1!W80+analiza_1!X80+IF(analiza_1!Y80=1,U80,analiza_1!Y80))+(analiza_1!Z80+sym_7!O72+sym_7!P72+sym_7!Q72+analiza_1!AD80)+(analiza_1!AE80+analiza_1!AK80+sym_7!R72),"")</f>
        <v/>
      </c>
      <c r="K72" s="188" t="str">
        <f t="shared" ref="K72:K93" si="4">IF(J72="","",IF(J72&gt;=$W$18,"I",IF(J72&gt;=$W$19,"II",IF(J72&gt;=$W$20,"III",IF(J72&gt;=$W$21,"IV","V")))))</f>
        <v/>
      </c>
      <c r="L72" s="188" t="str">
        <f>IFERROR((IF(analiza_1!V80=1,sym_7!$W$9,IF(analiza_1!V80=2,sym_7!$W$10,IF(analiza_1!V80=3,sym_7!$W$11,IF(analiza_1!V80=4,sym_7!$W$12,IF(analiza_1!V80=5,sym_7!$W$13,"")))))+N72)+(analiza_1!W80+IF(analiza_1!Y80=1,U80,analiza_1!Y80))+(analiza_1!Z80+sym_7!O72+sym_7!P72+sym_7!Q72+analiza_1!AD80)+(analiza_1!AE80+analiza_1!AK80+sym_7!R72),"")</f>
        <v/>
      </c>
      <c r="N72" s="183" t="str">
        <f t="shared" ref="N72:N93" si="5">IFERROR(VLOOKUP(D72,$Y$9:$Z$14, 2, FALSE),"")</f>
        <v/>
      </c>
      <c r="O72" s="183" t="str">
        <f>IFERROR(VLOOKUP(E72,Slownik!$B$67:$C$83, 2, FALSE),"")</f>
        <v/>
      </c>
      <c r="P72" s="183" t="str">
        <f>IFERROR(VLOOKUP(F72,Slownik!$B$85:$C$90, 2, FALSE),"")</f>
        <v/>
      </c>
      <c r="Q72" s="183" t="str">
        <f>IFERROR(VLOOKUP(G72,Slownik!$B$92:$C$97, 2, FALSE),"")</f>
        <v/>
      </c>
      <c r="R72" s="183" t="str">
        <f>IFERROR(VLOOKUP(H72,Slownik!$B$121:$C$126, 2, FALSE),"")</f>
        <v/>
      </c>
    </row>
    <row r="73" spans="2:18" ht="34.9" customHeight="1">
      <c r="B73" s="181">
        <v>67</v>
      </c>
      <c r="C73" s="182" t="str">
        <f>IF(ISBLANK(analiza_1!C81),"",analiza_1!C81)</f>
        <v/>
      </c>
      <c r="D73" s="189"/>
      <c r="E73" s="189"/>
      <c r="F73" s="189"/>
      <c r="G73" s="189"/>
      <c r="H73" s="189"/>
      <c r="I73" s="188" t="str">
        <f t="shared" si="3"/>
        <v/>
      </c>
      <c r="J73" s="188" t="str">
        <f>IFERROR((IF(analiza_1!V81=1,sym_7!$U$9,IF(analiza_1!V81=2,sym_7!$U$10,IF(analiza_1!V81=3,sym_7!$U$11,IF(analiza_1!V81=4,sym_7!$U$12,IF(analiza_1!V81=5,sym_7!$U$13,"")))))+N73)+(analiza_1!W81+analiza_1!X81+IF(analiza_1!Y81=1,U81,analiza_1!Y81))+(analiza_1!Z81+sym_7!O73+sym_7!P73+sym_7!Q73+analiza_1!AD81)+(analiza_1!AE81+analiza_1!AK81+sym_7!R73),"")</f>
        <v/>
      </c>
      <c r="K73" s="188" t="str">
        <f t="shared" si="4"/>
        <v/>
      </c>
      <c r="L73" s="188" t="str">
        <f>IFERROR((IF(analiza_1!V81=1,sym_7!$W$9,IF(analiza_1!V81=2,sym_7!$W$10,IF(analiza_1!V81=3,sym_7!$W$11,IF(analiza_1!V81=4,sym_7!$W$12,IF(analiza_1!V81=5,sym_7!$W$13,"")))))+N73)+(analiza_1!W81+IF(analiza_1!Y81=1,U81,analiza_1!Y81))+(analiza_1!Z81+sym_7!O73+sym_7!P73+sym_7!Q73+analiza_1!AD81)+(analiza_1!AE81+analiza_1!AK81+sym_7!R73),"")</f>
        <v/>
      </c>
      <c r="N73" s="183" t="str">
        <f t="shared" si="5"/>
        <v/>
      </c>
      <c r="O73" s="183" t="str">
        <f>IFERROR(VLOOKUP(E73,Slownik!$B$67:$C$83, 2, FALSE),"")</f>
        <v/>
      </c>
      <c r="P73" s="183" t="str">
        <f>IFERROR(VLOOKUP(F73,Slownik!$B$85:$C$90, 2, FALSE),"")</f>
        <v/>
      </c>
      <c r="Q73" s="183" t="str">
        <f>IFERROR(VLOOKUP(G73,Slownik!$B$92:$C$97, 2, FALSE),"")</f>
        <v/>
      </c>
      <c r="R73" s="183" t="str">
        <f>IFERROR(VLOOKUP(H73,Slownik!$B$121:$C$126, 2, FALSE),"")</f>
        <v/>
      </c>
    </row>
    <row r="74" spans="2:18" ht="34.9" customHeight="1">
      <c r="B74" s="181">
        <v>68</v>
      </c>
      <c r="C74" s="182" t="str">
        <f>IF(ISBLANK(analiza_1!C82),"",analiza_1!C82)</f>
        <v/>
      </c>
      <c r="D74" s="189"/>
      <c r="E74" s="189"/>
      <c r="F74" s="189"/>
      <c r="G74" s="189"/>
      <c r="H74" s="189"/>
      <c r="I74" s="188" t="str">
        <f t="shared" si="3"/>
        <v/>
      </c>
      <c r="J74" s="188" t="str">
        <f>IFERROR((IF(analiza_1!V82=1,sym_7!$U$9,IF(analiza_1!V82=2,sym_7!$U$10,IF(analiza_1!V82=3,sym_7!$U$11,IF(analiza_1!V82=4,sym_7!$U$12,IF(analiza_1!V82=5,sym_7!$U$13,"")))))+N74)+(analiza_1!W82+analiza_1!X82+IF(analiza_1!Y82=1,U82,analiza_1!Y82))+(analiza_1!Z82+sym_7!O74+sym_7!P74+sym_7!Q74+analiza_1!AD82)+(analiza_1!AE82+analiza_1!AK82+sym_7!R74),"")</f>
        <v/>
      </c>
      <c r="K74" s="188" t="str">
        <f t="shared" si="4"/>
        <v/>
      </c>
      <c r="L74" s="188" t="str">
        <f>IFERROR((IF(analiza_1!V82=1,sym_7!$W$9,IF(analiza_1!V82=2,sym_7!$W$10,IF(analiza_1!V82=3,sym_7!$W$11,IF(analiza_1!V82=4,sym_7!$W$12,IF(analiza_1!V82=5,sym_7!$W$13,"")))))+N74)+(analiza_1!W82+IF(analiza_1!Y82=1,U82,analiza_1!Y82))+(analiza_1!Z82+sym_7!O74+sym_7!P74+sym_7!Q74+analiza_1!AD82)+(analiza_1!AE82+analiza_1!AK82+sym_7!R74),"")</f>
        <v/>
      </c>
      <c r="N74" s="183" t="str">
        <f t="shared" si="5"/>
        <v/>
      </c>
      <c r="O74" s="183" t="str">
        <f>IFERROR(VLOOKUP(E74,Slownik!$B$67:$C$83, 2, FALSE),"")</f>
        <v/>
      </c>
      <c r="P74" s="183" t="str">
        <f>IFERROR(VLOOKUP(F74,Slownik!$B$85:$C$90, 2, FALSE),"")</f>
        <v/>
      </c>
      <c r="Q74" s="183" t="str">
        <f>IFERROR(VLOOKUP(G74,Slownik!$B$92:$C$97, 2, FALSE),"")</f>
        <v/>
      </c>
      <c r="R74" s="183" t="str">
        <f>IFERROR(VLOOKUP(H74,Slownik!$B$121:$C$126, 2, FALSE),"")</f>
        <v/>
      </c>
    </row>
    <row r="75" spans="2:18" ht="34.9" customHeight="1">
      <c r="B75" s="181">
        <v>69</v>
      </c>
      <c r="C75" s="182" t="str">
        <f>IF(ISBLANK(analiza_1!C83),"",analiza_1!C83)</f>
        <v/>
      </c>
      <c r="D75" s="189"/>
      <c r="E75" s="189"/>
      <c r="F75" s="189"/>
      <c r="G75" s="189"/>
      <c r="H75" s="189"/>
      <c r="I75" s="188" t="str">
        <f t="shared" si="3"/>
        <v/>
      </c>
      <c r="J75" s="188" t="str">
        <f>IFERROR((IF(analiza_1!V83=1,sym_7!$U$9,IF(analiza_1!V83=2,sym_7!$U$10,IF(analiza_1!V83=3,sym_7!$U$11,IF(analiza_1!V83=4,sym_7!$U$12,IF(analiza_1!V83=5,sym_7!$U$13,"")))))+N75)+(analiza_1!W83+analiza_1!X83+IF(analiza_1!Y83=1,U83,analiza_1!Y83))+(analiza_1!Z83+sym_7!O75+sym_7!P75+sym_7!Q75+analiza_1!AD83)+(analiza_1!AE83+analiza_1!AK83+sym_7!R75),"")</f>
        <v/>
      </c>
      <c r="K75" s="188" t="str">
        <f t="shared" si="4"/>
        <v/>
      </c>
      <c r="L75" s="188" t="str">
        <f>IFERROR((IF(analiza_1!V83=1,sym_7!$W$9,IF(analiza_1!V83=2,sym_7!$W$10,IF(analiza_1!V83=3,sym_7!$W$11,IF(analiza_1!V83=4,sym_7!$W$12,IF(analiza_1!V83=5,sym_7!$W$13,"")))))+N75)+(analiza_1!W83+IF(analiza_1!Y83=1,U83,analiza_1!Y83))+(analiza_1!Z83+sym_7!O75+sym_7!P75+sym_7!Q75+analiza_1!AD83)+(analiza_1!AE83+analiza_1!AK83+sym_7!R75),"")</f>
        <v/>
      </c>
      <c r="N75" s="183" t="str">
        <f t="shared" si="5"/>
        <v/>
      </c>
      <c r="O75" s="183" t="str">
        <f>IFERROR(VLOOKUP(E75,Slownik!$B$67:$C$83, 2, FALSE),"")</f>
        <v/>
      </c>
      <c r="P75" s="183" t="str">
        <f>IFERROR(VLOOKUP(F75,Slownik!$B$85:$C$90, 2, FALSE),"")</f>
        <v/>
      </c>
      <c r="Q75" s="183" t="str">
        <f>IFERROR(VLOOKUP(G75,Slownik!$B$92:$C$97, 2, FALSE),"")</f>
        <v/>
      </c>
      <c r="R75" s="183" t="str">
        <f>IFERROR(VLOOKUP(H75,Slownik!$B$121:$C$126, 2, FALSE),"")</f>
        <v/>
      </c>
    </row>
    <row r="76" spans="2:18" ht="34.9" customHeight="1">
      <c r="B76" s="181">
        <v>70</v>
      </c>
      <c r="C76" s="182" t="str">
        <f>IF(ISBLANK(analiza_1!C84),"",analiza_1!C84)</f>
        <v/>
      </c>
      <c r="D76" s="189"/>
      <c r="E76" s="189"/>
      <c r="F76" s="189"/>
      <c r="G76" s="189"/>
      <c r="H76" s="189"/>
      <c r="I76" s="188" t="str">
        <f t="shared" si="3"/>
        <v/>
      </c>
      <c r="J76" s="188" t="str">
        <f>IFERROR((IF(analiza_1!V84=1,sym_7!$U$9,IF(analiza_1!V84=2,sym_7!$U$10,IF(analiza_1!V84=3,sym_7!$U$11,IF(analiza_1!V84=4,sym_7!$U$12,IF(analiza_1!V84=5,sym_7!$U$13,"")))))+N76)+(analiza_1!W84+analiza_1!X84+IF(analiza_1!Y84=1,U84,analiza_1!Y84))+(analiza_1!Z84+sym_7!O76+sym_7!P76+sym_7!Q76+analiza_1!AD84)+(analiza_1!AE84+analiza_1!AK84+sym_7!R76),"")</f>
        <v/>
      </c>
      <c r="K76" s="188" t="str">
        <f t="shared" si="4"/>
        <v/>
      </c>
      <c r="L76" s="188" t="str">
        <f>IFERROR((IF(analiza_1!V84=1,sym_7!$W$9,IF(analiza_1!V84=2,sym_7!$W$10,IF(analiza_1!V84=3,sym_7!$W$11,IF(analiza_1!V84=4,sym_7!$W$12,IF(analiza_1!V84=5,sym_7!$W$13,"")))))+N76)+(analiza_1!W84+IF(analiza_1!Y84=1,U84,analiza_1!Y84))+(analiza_1!Z84+sym_7!O76+sym_7!P76+sym_7!Q76+analiza_1!AD84)+(analiza_1!AE84+analiza_1!AK84+sym_7!R76),"")</f>
        <v/>
      </c>
      <c r="N76" s="183" t="str">
        <f t="shared" si="5"/>
        <v/>
      </c>
      <c r="O76" s="183" t="str">
        <f>IFERROR(VLOOKUP(E76,Slownik!$B$67:$C$83, 2, FALSE),"")</f>
        <v/>
      </c>
      <c r="P76" s="183" t="str">
        <f>IFERROR(VLOOKUP(F76,Slownik!$B$85:$C$90, 2, FALSE),"")</f>
        <v/>
      </c>
      <c r="Q76" s="183" t="str">
        <f>IFERROR(VLOOKUP(G76,Slownik!$B$92:$C$97, 2, FALSE),"")</f>
        <v/>
      </c>
      <c r="R76" s="183" t="str">
        <f>IFERROR(VLOOKUP(H76,Slownik!$B$121:$C$126, 2, FALSE),"")</f>
        <v/>
      </c>
    </row>
    <row r="77" spans="2:18" ht="34.9" customHeight="1">
      <c r="B77" s="181">
        <v>71</v>
      </c>
      <c r="C77" s="182" t="str">
        <f>IF(ISBLANK(analiza_1!C85),"",analiza_1!C85)</f>
        <v/>
      </c>
      <c r="D77" s="189"/>
      <c r="E77" s="189"/>
      <c r="F77" s="189"/>
      <c r="G77" s="189"/>
      <c r="H77" s="189"/>
      <c r="I77" s="188" t="str">
        <f t="shared" si="3"/>
        <v/>
      </c>
      <c r="J77" s="188" t="str">
        <f>IFERROR((IF(analiza_1!V85=1,sym_7!$U$9,IF(analiza_1!V85=2,sym_7!$U$10,IF(analiza_1!V85=3,sym_7!$U$11,IF(analiza_1!V85=4,sym_7!$U$12,IF(analiza_1!V85=5,sym_7!$U$13,"")))))+N77)+(analiza_1!W85+analiza_1!X85+IF(analiza_1!Y85=1,U85,analiza_1!Y85))+(analiza_1!Z85+sym_7!O77+sym_7!P77+sym_7!Q77+analiza_1!AD85)+(analiza_1!AE85+analiza_1!AK85+sym_7!R77),"")</f>
        <v/>
      </c>
      <c r="K77" s="188" t="str">
        <f t="shared" si="4"/>
        <v/>
      </c>
      <c r="L77" s="188" t="str">
        <f>IFERROR((IF(analiza_1!V85=1,sym_7!$W$9,IF(analiza_1!V85=2,sym_7!$W$10,IF(analiza_1!V85=3,sym_7!$W$11,IF(analiza_1!V85=4,sym_7!$W$12,IF(analiza_1!V85=5,sym_7!$W$13,"")))))+N77)+(analiza_1!W85+IF(analiza_1!Y85=1,U85,analiza_1!Y85))+(analiza_1!Z85+sym_7!O77+sym_7!P77+sym_7!Q77+analiza_1!AD85)+(analiza_1!AE85+analiza_1!AK85+sym_7!R77),"")</f>
        <v/>
      </c>
      <c r="N77" s="183" t="str">
        <f t="shared" si="5"/>
        <v/>
      </c>
      <c r="O77" s="183" t="str">
        <f>IFERROR(VLOOKUP(E77,Slownik!$B$67:$C$83, 2, FALSE),"")</f>
        <v/>
      </c>
      <c r="P77" s="183" t="str">
        <f>IFERROR(VLOOKUP(F77,Slownik!$B$85:$C$90, 2, FALSE),"")</f>
        <v/>
      </c>
      <c r="Q77" s="183" t="str">
        <f>IFERROR(VLOOKUP(G77,Slownik!$B$92:$C$97, 2, FALSE),"")</f>
        <v/>
      </c>
      <c r="R77" s="183" t="str">
        <f>IFERROR(VLOOKUP(H77,Slownik!$B$121:$C$126, 2, FALSE),"")</f>
        <v/>
      </c>
    </row>
    <row r="78" spans="2:18" ht="34.9" customHeight="1">
      <c r="B78" s="181">
        <v>72</v>
      </c>
      <c r="C78" s="182" t="str">
        <f>IF(ISBLANK(analiza_1!C86),"",analiza_1!C86)</f>
        <v/>
      </c>
      <c r="D78" s="189"/>
      <c r="E78" s="189"/>
      <c r="F78" s="189"/>
      <c r="G78" s="189"/>
      <c r="H78" s="189"/>
      <c r="I78" s="188" t="str">
        <f t="shared" si="3"/>
        <v/>
      </c>
      <c r="J78" s="188" t="str">
        <f>IFERROR((IF(analiza_1!V86=1,sym_7!$U$9,IF(analiza_1!V86=2,sym_7!$U$10,IF(analiza_1!V86=3,sym_7!$U$11,IF(analiza_1!V86=4,sym_7!$U$12,IF(analiza_1!V86=5,sym_7!$U$13,"")))))+N78)+(analiza_1!W86+analiza_1!X86+IF(analiza_1!Y86=1,U86,analiza_1!Y86))+(analiza_1!Z86+sym_7!O78+sym_7!P78+sym_7!Q78+analiza_1!AD86)+(analiza_1!AE86+analiza_1!AK86+sym_7!R78),"")</f>
        <v/>
      </c>
      <c r="K78" s="188" t="str">
        <f t="shared" si="4"/>
        <v/>
      </c>
      <c r="L78" s="188" t="str">
        <f>IFERROR((IF(analiza_1!V86=1,sym_7!$W$9,IF(analiza_1!V86=2,sym_7!$W$10,IF(analiza_1!V86=3,sym_7!$W$11,IF(analiza_1!V86=4,sym_7!$W$12,IF(analiza_1!V86=5,sym_7!$W$13,"")))))+N78)+(analiza_1!W86+IF(analiza_1!Y86=1,U86,analiza_1!Y86))+(analiza_1!Z86+sym_7!O78+sym_7!P78+sym_7!Q78+analiza_1!AD86)+(analiza_1!AE86+analiza_1!AK86+sym_7!R78),"")</f>
        <v/>
      </c>
      <c r="N78" s="183" t="str">
        <f t="shared" si="5"/>
        <v/>
      </c>
      <c r="O78" s="183" t="str">
        <f>IFERROR(VLOOKUP(E78,Slownik!$B$67:$C$83, 2, FALSE),"")</f>
        <v/>
      </c>
      <c r="P78" s="183" t="str">
        <f>IFERROR(VLOOKUP(F78,Slownik!$B$85:$C$90, 2, FALSE),"")</f>
        <v/>
      </c>
      <c r="Q78" s="183" t="str">
        <f>IFERROR(VLOOKUP(G78,Slownik!$B$92:$C$97, 2, FALSE),"")</f>
        <v/>
      </c>
      <c r="R78" s="183" t="str">
        <f>IFERROR(VLOOKUP(H78,Slownik!$B$121:$C$126, 2, FALSE),"")</f>
        <v/>
      </c>
    </row>
    <row r="79" spans="2:18" ht="34.9" customHeight="1">
      <c r="B79" s="181">
        <v>73</v>
      </c>
      <c r="C79" s="182" t="str">
        <f>IF(ISBLANK(analiza_1!C87),"",analiza_1!C87)</f>
        <v/>
      </c>
      <c r="D79" s="189"/>
      <c r="E79" s="189"/>
      <c r="F79" s="189"/>
      <c r="G79" s="189"/>
      <c r="H79" s="189"/>
      <c r="I79" s="188" t="str">
        <f t="shared" si="3"/>
        <v/>
      </c>
      <c r="J79" s="188" t="str">
        <f>IFERROR((IF(analiza_1!V87=1,sym_7!$U$9,IF(analiza_1!V87=2,sym_7!$U$10,IF(analiza_1!V87=3,sym_7!$U$11,IF(analiza_1!V87=4,sym_7!$U$12,IF(analiza_1!V87=5,sym_7!$U$13,"")))))+N79)+(analiza_1!W87+analiza_1!X87+IF(analiza_1!Y87=1,U87,analiza_1!Y87))+(analiza_1!Z87+sym_7!O79+sym_7!P79+sym_7!Q79+analiza_1!AD87)+(analiza_1!AE87+analiza_1!AK87+sym_7!R79),"")</f>
        <v/>
      </c>
      <c r="K79" s="188" t="str">
        <f t="shared" si="4"/>
        <v/>
      </c>
      <c r="L79" s="188" t="str">
        <f>IFERROR((IF(analiza_1!V87=1,sym_7!$W$9,IF(analiza_1!V87=2,sym_7!$W$10,IF(analiza_1!V87=3,sym_7!$W$11,IF(analiza_1!V87=4,sym_7!$W$12,IF(analiza_1!V87=5,sym_7!$W$13,"")))))+N79)+(analiza_1!W87+IF(analiza_1!Y87=1,U87,analiza_1!Y87))+(analiza_1!Z87+sym_7!O79+sym_7!P79+sym_7!Q79+analiza_1!AD87)+(analiza_1!AE87+analiza_1!AK87+sym_7!R79),"")</f>
        <v/>
      </c>
      <c r="N79" s="183" t="str">
        <f t="shared" si="5"/>
        <v/>
      </c>
      <c r="O79" s="183" t="str">
        <f>IFERROR(VLOOKUP(E79,Slownik!$B$67:$C$83, 2, FALSE),"")</f>
        <v/>
      </c>
      <c r="P79" s="183" t="str">
        <f>IFERROR(VLOOKUP(F79,Slownik!$B$85:$C$90, 2, FALSE),"")</f>
        <v/>
      </c>
      <c r="Q79" s="183" t="str">
        <f>IFERROR(VLOOKUP(G79,Slownik!$B$92:$C$97, 2, FALSE),"")</f>
        <v/>
      </c>
      <c r="R79" s="183" t="str">
        <f>IFERROR(VLOOKUP(H79,Slownik!$B$121:$C$126, 2, FALSE),"")</f>
        <v/>
      </c>
    </row>
    <row r="80" spans="2:18" ht="34.9" customHeight="1">
      <c r="B80" s="181">
        <v>74</v>
      </c>
      <c r="C80" s="182" t="str">
        <f>IF(ISBLANK(analiza_1!C88),"",analiza_1!C88)</f>
        <v/>
      </c>
      <c r="D80" s="189"/>
      <c r="E80" s="189"/>
      <c r="F80" s="189"/>
      <c r="G80" s="189"/>
      <c r="H80" s="189"/>
      <c r="I80" s="188" t="str">
        <f t="shared" si="3"/>
        <v/>
      </c>
      <c r="J80" s="188" t="str">
        <f>IFERROR((IF(analiza_1!V88=1,sym_7!$U$9,IF(analiza_1!V88=2,sym_7!$U$10,IF(analiza_1!V88=3,sym_7!$U$11,IF(analiza_1!V88=4,sym_7!$U$12,IF(analiza_1!V88=5,sym_7!$U$13,"")))))+N80)+(analiza_1!W88+analiza_1!X88+IF(analiza_1!Y88=1,U88,analiza_1!Y88))+(analiza_1!Z88+sym_7!O80+sym_7!P80+sym_7!Q80+analiza_1!AD88)+(analiza_1!AE88+analiza_1!AK88+sym_7!R80),"")</f>
        <v/>
      </c>
      <c r="K80" s="188" t="str">
        <f t="shared" si="4"/>
        <v/>
      </c>
      <c r="L80" s="188" t="str">
        <f>IFERROR((IF(analiza_1!V88=1,sym_7!$W$9,IF(analiza_1!V88=2,sym_7!$W$10,IF(analiza_1!V88=3,sym_7!$W$11,IF(analiza_1!V88=4,sym_7!$W$12,IF(analiza_1!V88=5,sym_7!$W$13,"")))))+N80)+(analiza_1!W88+IF(analiza_1!Y88=1,U88,analiza_1!Y88))+(analiza_1!Z88+sym_7!O80+sym_7!P80+sym_7!Q80+analiza_1!AD88)+(analiza_1!AE88+analiza_1!AK88+sym_7!R80),"")</f>
        <v/>
      </c>
      <c r="N80" s="183" t="str">
        <f t="shared" si="5"/>
        <v/>
      </c>
      <c r="O80" s="183" t="str">
        <f>IFERROR(VLOOKUP(E80,Slownik!$B$67:$C$83, 2, FALSE),"")</f>
        <v/>
      </c>
      <c r="P80" s="183" t="str">
        <f>IFERROR(VLOOKUP(F80,Slownik!$B$85:$C$90, 2, FALSE),"")</f>
        <v/>
      </c>
      <c r="Q80" s="183" t="str">
        <f>IFERROR(VLOOKUP(G80,Slownik!$B$92:$C$97, 2, FALSE),"")</f>
        <v/>
      </c>
      <c r="R80" s="183" t="str">
        <f>IFERROR(VLOOKUP(H80,Slownik!$B$121:$C$126, 2, FALSE),"")</f>
        <v/>
      </c>
    </row>
    <row r="81" spans="2:18" ht="34.9" customHeight="1">
      <c r="B81" s="181">
        <v>75</v>
      </c>
      <c r="C81" s="182" t="str">
        <f>IF(ISBLANK(analiza_1!C89),"",analiza_1!C89)</f>
        <v/>
      </c>
      <c r="D81" s="189"/>
      <c r="E81" s="189"/>
      <c r="F81" s="189"/>
      <c r="G81" s="189"/>
      <c r="H81" s="189"/>
      <c r="I81" s="188" t="str">
        <f t="shared" si="3"/>
        <v/>
      </c>
      <c r="J81" s="188" t="str">
        <f>IFERROR((IF(analiza_1!V89=1,sym_7!$U$9,IF(analiza_1!V89=2,sym_7!$U$10,IF(analiza_1!V89=3,sym_7!$U$11,IF(analiza_1!V89=4,sym_7!$U$12,IF(analiza_1!V89=5,sym_7!$U$13,"")))))+N81)+(analiza_1!W89+analiza_1!X89+IF(analiza_1!Y89=1,U89,analiza_1!Y89))+(analiza_1!Z89+sym_7!O81+sym_7!P81+sym_7!Q81+analiza_1!AD89)+(analiza_1!AE89+analiza_1!AK89+sym_7!R81),"")</f>
        <v/>
      </c>
      <c r="K81" s="188" t="str">
        <f t="shared" si="4"/>
        <v/>
      </c>
      <c r="L81" s="188" t="str">
        <f>IFERROR((IF(analiza_1!V89=1,sym_7!$W$9,IF(analiza_1!V89=2,sym_7!$W$10,IF(analiza_1!V89=3,sym_7!$W$11,IF(analiza_1!V89=4,sym_7!$W$12,IF(analiza_1!V89=5,sym_7!$W$13,"")))))+N81)+(analiza_1!W89+IF(analiza_1!Y89=1,U89,analiza_1!Y89))+(analiza_1!Z89+sym_7!O81+sym_7!P81+sym_7!Q81+analiza_1!AD89)+(analiza_1!AE89+analiza_1!AK89+sym_7!R81),"")</f>
        <v/>
      </c>
      <c r="N81" s="183" t="str">
        <f t="shared" si="5"/>
        <v/>
      </c>
      <c r="O81" s="183" t="str">
        <f>IFERROR(VLOOKUP(E81,Slownik!$B$67:$C$83, 2, FALSE),"")</f>
        <v/>
      </c>
      <c r="P81" s="183" t="str">
        <f>IFERROR(VLOOKUP(F81,Slownik!$B$85:$C$90, 2, FALSE),"")</f>
        <v/>
      </c>
      <c r="Q81" s="183" t="str">
        <f>IFERROR(VLOOKUP(G81,Slownik!$B$92:$C$97, 2, FALSE),"")</f>
        <v/>
      </c>
      <c r="R81" s="183" t="str">
        <f>IFERROR(VLOOKUP(H81,Slownik!$B$121:$C$126, 2, FALSE),"")</f>
        <v/>
      </c>
    </row>
    <row r="82" spans="2:18" ht="34.9" customHeight="1">
      <c r="B82" s="181">
        <v>76</v>
      </c>
      <c r="C82" s="182" t="str">
        <f>IF(ISBLANK(analiza_1!C90),"",analiza_1!C90)</f>
        <v/>
      </c>
      <c r="D82" s="189"/>
      <c r="E82" s="189"/>
      <c r="F82" s="189"/>
      <c r="G82" s="189"/>
      <c r="H82" s="189"/>
      <c r="I82" s="188" t="str">
        <f t="shared" si="3"/>
        <v/>
      </c>
      <c r="J82" s="188" t="str">
        <f>IFERROR((IF(analiza_1!V90=1,sym_7!$U$9,IF(analiza_1!V90=2,sym_7!$U$10,IF(analiza_1!V90=3,sym_7!$U$11,IF(analiza_1!V90=4,sym_7!$U$12,IF(analiza_1!V90=5,sym_7!$U$13,"")))))+N82)+(analiza_1!W90+analiza_1!X90+IF(analiza_1!Y90=1,U90,analiza_1!Y90))+(analiza_1!Z90+sym_7!O82+sym_7!P82+sym_7!Q82+analiza_1!AD90)+(analiza_1!AE90+analiza_1!AK90+sym_7!R82),"")</f>
        <v/>
      </c>
      <c r="K82" s="188" t="str">
        <f t="shared" si="4"/>
        <v/>
      </c>
      <c r="L82" s="188" t="str">
        <f>IFERROR((IF(analiza_1!V90=1,sym_7!$W$9,IF(analiza_1!V90=2,sym_7!$W$10,IF(analiza_1!V90=3,sym_7!$W$11,IF(analiza_1!V90=4,sym_7!$W$12,IF(analiza_1!V90=5,sym_7!$W$13,"")))))+N82)+(analiza_1!W90+IF(analiza_1!Y90=1,U90,analiza_1!Y90))+(analiza_1!Z90+sym_7!O82+sym_7!P82+sym_7!Q82+analiza_1!AD90)+(analiza_1!AE90+analiza_1!AK90+sym_7!R82),"")</f>
        <v/>
      </c>
      <c r="N82" s="183" t="str">
        <f t="shared" si="5"/>
        <v/>
      </c>
      <c r="O82" s="183" t="str">
        <f>IFERROR(VLOOKUP(E82,Slownik!$B$67:$C$83, 2, FALSE),"")</f>
        <v/>
      </c>
      <c r="P82" s="183" t="str">
        <f>IFERROR(VLOOKUP(F82,Slownik!$B$85:$C$90, 2, FALSE),"")</f>
        <v/>
      </c>
      <c r="Q82" s="183" t="str">
        <f>IFERROR(VLOOKUP(G82,Slownik!$B$92:$C$97, 2, FALSE),"")</f>
        <v/>
      </c>
      <c r="R82" s="183" t="str">
        <f>IFERROR(VLOOKUP(H82,Slownik!$B$121:$C$126, 2, FALSE),"")</f>
        <v/>
      </c>
    </row>
    <row r="83" spans="2:18" ht="34.9" customHeight="1">
      <c r="B83" s="181">
        <v>77</v>
      </c>
      <c r="C83" s="182" t="str">
        <f>IF(ISBLANK(analiza_1!C91),"",analiza_1!C91)</f>
        <v/>
      </c>
      <c r="D83" s="189"/>
      <c r="E83" s="189"/>
      <c r="F83" s="189"/>
      <c r="G83" s="189"/>
      <c r="H83" s="189"/>
      <c r="I83" s="188" t="str">
        <f t="shared" si="3"/>
        <v/>
      </c>
      <c r="J83" s="188" t="str">
        <f>IFERROR((IF(analiza_1!V91=1,sym_7!$U$9,IF(analiza_1!V91=2,sym_7!$U$10,IF(analiza_1!V91=3,sym_7!$U$11,IF(analiza_1!V91=4,sym_7!$U$12,IF(analiza_1!V91=5,sym_7!$U$13,"")))))+N83)+(analiza_1!W91+analiza_1!X91+IF(analiza_1!Y91=1,U91,analiza_1!Y91))+(analiza_1!Z91+sym_7!O83+sym_7!P83+sym_7!Q83+analiza_1!AD91)+(analiza_1!AE91+analiza_1!AK91+sym_7!R83),"")</f>
        <v/>
      </c>
      <c r="K83" s="188" t="str">
        <f t="shared" si="4"/>
        <v/>
      </c>
      <c r="L83" s="188" t="str">
        <f>IFERROR((IF(analiza_1!V91=1,sym_7!$W$9,IF(analiza_1!V91=2,sym_7!$W$10,IF(analiza_1!V91=3,sym_7!$W$11,IF(analiza_1!V91=4,sym_7!$W$12,IF(analiza_1!V91=5,sym_7!$W$13,"")))))+N83)+(analiza_1!W91+IF(analiza_1!Y91=1,U91,analiza_1!Y91))+(analiza_1!Z91+sym_7!O83+sym_7!P83+sym_7!Q83+analiza_1!AD91)+(analiza_1!AE91+analiza_1!AK91+sym_7!R83),"")</f>
        <v/>
      </c>
      <c r="N83" s="183" t="str">
        <f t="shared" si="5"/>
        <v/>
      </c>
      <c r="O83" s="183" t="str">
        <f>IFERROR(VLOOKUP(E83,Slownik!$B$67:$C$83, 2, FALSE),"")</f>
        <v/>
      </c>
      <c r="P83" s="183" t="str">
        <f>IFERROR(VLOOKUP(F83,Slownik!$B$85:$C$90, 2, FALSE),"")</f>
        <v/>
      </c>
      <c r="Q83" s="183" t="str">
        <f>IFERROR(VLOOKUP(G83,Slownik!$B$92:$C$97, 2, FALSE),"")</f>
        <v/>
      </c>
      <c r="R83" s="183" t="str">
        <f>IFERROR(VLOOKUP(H83,Slownik!$B$121:$C$126, 2, FALSE),"")</f>
        <v/>
      </c>
    </row>
    <row r="84" spans="2:18" ht="34.9" customHeight="1">
      <c r="B84" s="181">
        <v>78</v>
      </c>
      <c r="C84" s="182" t="str">
        <f>IF(ISBLANK(analiza_1!C92),"",analiza_1!C92)</f>
        <v/>
      </c>
      <c r="D84" s="189"/>
      <c r="E84" s="189"/>
      <c r="F84" s="189"/>
      <c r="G84" s="189"/>
      <c r="H84" s="189"/>
      <c r="I84" s="188" t="str">
        <f t="shared" si="3"/>
        <v/>
      </c>
      <c r="J84" s="188" t="str">
        <f>IFERROR((IF(analiza_1!V92=1,sym_7!$U$9,IF(analiza_1!V92=2,sym_7!$U$10,IF(analiza_1!V92=3,sym_7!$U$11,IF(analiza_1!V92=4,sym_7!$U$12,IF(analiza_1!V92=5,sym_7!$U$13,"")))))+N84)+(analiza_1!W92+analiza_1!X92+IF(analiza_1!Y92=1,U92,analiza_1!Y92))+(analiza_1!Z92+sym_7!O84+sym_7!P84+sym_7!Q84+analiza_1!AD92)+(analiza_1!AE92+analiza_1!AK92+sym_7!R84),"")</f>
        <v/>
      </c>
      <c r="K84" s="188" t="str">
        <f t="shared" si="4"/>
        <v/>
      </c>
      <c r="L84" s="188" t="str">
        <f>IFERROR((IF(analiza_1!V92=1,sym_7!$W$9,IF(analiza_1!V92=2,sym_7!$W$10,IF(analiza_1!V92=3,sym_7!$W$11,IF(analiza_1!V92=4,sym_7!$W$12,IF(analiza_1!V92=5,sym_7!$W$13,"")))))+N84)+(analiza_1!W92+IF(analiza_1!Y92=1,U92,analiza_1!Y92))+(analiza_1!Z92+sym_7!O84+sym_7!P84+sym_7!Q84+analiza_1!AD92)+(analiza_1!AE92+analiza_1!AK92+sym_7!R84),"")</f>
        <v/>
      </c>
      <c r="N84" s="183" t="str">
        <f t="shared" si="5"/>
        <v/>
      </c>
      <c r="O84" s="183" t="str">
        <f>IFERROR(VLOOKUP(E84,Slownik!$B$67:$C$83, 2, FALSE),"")</f>
        <v/>
      </c>
      <c r="P84" s="183" t="str">
        <f>IFERROR(VLOOKUP(F84,Slownik!$B$85:$C$90, 2, FALSE),"")</f>
        <v/>
      </c>
      <c r="Q84" s="183" t="str">
        <f>IFERROR(VLOOKUP(G84,Slownik!$B$92:$C$97, 2, FALSE),"")</f>
        <v/>
      </c>
      <c r="R84" s="183" t="str">
        <f>IFERROR(VLOOKUP(H84,Slownik!$B$121:$C$126, 2, FALSE),"")</f>
        <v/>
      </c>
    </row>
    <row r="85" spans="2:18" ht="34.9" customHeight="1">
      <c r="B85" s="181">
        <v>79</v>
      </c>
      <c r="C85" s="182" t="str">
        <f>IF(ISBLANK(analiza_1!C93),"",analiza_1!C93)</f>
        <v/>
      </c>
      <c r="D85" s="189"/>
      <c r="E85" s="189"/>
      <c r="F85" s="189"/>
      <c r="G85" s="189"/>
      <c r="H85" s="189"/>
      <c r="I85" s="188" t="str">
        <f t="shared" si="3"/>
        <v/>
      </c>
      <c r="J85" s="188" t="str">
        <f>IFERROR((IF(analiza_1!V93=1,sym_7!$U$9,IF(analiza_1!V93=2,sym_7!$U$10,IF(analiza_1!V93=3,sym_7!$U$11,IF(analiza_1!V93=4,sym_7!$U$12,IF(analiza_1!V93=5,sym_7!$U$13,"")))))+N85)+(analiza_1!W93+analiza_1!X93+IF(analiza_1!Y93=1,U93,analiza_1!Y93))+(analiza_1!Z93+sym_7!O85+sym_7!P85+sym_7!Q85+analiza_1!AD93)+(analiza_1!AE93+analiza_1!AK93+sym_7!R85),"")</f>
        <v/>
      </c>
      <c r="K85" s="188" t="str">
        <f t="shared" si="4"/>
        <v/>
      </c>
      <c r="L85" s="188" t="str">
        <f>IFERROR((IF(analiza_1!V93=1,sym_7!$W$9,IF(analiza_1!V93=2,sym_7!$W$10,IF(analiza_1!V93=3,sym_7!$W$11,IF(analiza_1!V93=4,sym_7!$W$12,IF(analiza_1!V93=5,sym_7!$W$13,"")))))+N85)+(analiza_1!W93+IF(analiza_1!Y93=1,U93,analiza_1!Y93))+(analiza_1!Z93+sym_7!O85+sym_7!P85+sym_7!Q85+analiza_1!AD93)+(analiza_1!AE93+analiza_1!AK93+sym_7!R85),"")</f>
        <v/>
      </c>
      <c r="N85" s="183" t="str">
        <f t="shared" si="5"/>
        <v/>
      </c>
      <c r="O85" s="183" t="str">
        <f>IFERROR(VLOOKUP(E85,Slownik!$B$67:$C$83, 2, FALSE),"")</f>
        <v/>
      </c>
      <c r="P85" s="183" t="str">
        <f>IFERROR(VLOOKUP(F85,Slownik!$B$85:$C$90, 2, FALSE),"")</f>
        <v/>
      </c>
      <c r="Q85" s="183" t="str">
        <f>IFERROR(VLOOKUP(G85,Slownik!$B$92:$C$97, 2, FALSE),"")</f>
        <v/>
      </c>
      <c r="R85" s="183" t="str">
        <f>IFERROR(VLOOKUP(H85,Slownik!$B$121:$C$126, 2, FALSE),"")</f>
        <v/>
      </c>
    </row>
    <row r="86" spans="2:18" ht="34.9" customHeight="1">
      <c r="B86" s="181">
        <v>80</v>
      </c>
      <c r="C86" s="182" t="str">
        <f>IF(ISBLANK(analiza_1!C94),"",analiza_1!C94)</f>
        <v/>
      </c>
      <c r="D86" s="189"/>
      <c r="E86" s="189"/>
      <c r="F86" s="189"/>
      <c r="G86" s="189"/>
      <c r="H86" s="189"/>
      <c r="I86" s="188" t="str">
        <f t="shared" si="3"/>
        <v/>
      </c>
      <c r="J86" s="188" t="str">
        <f>IFERROR((IF(analiza_1!V94=1,sym_7!$U$9,IF(analiza_1!V94=2,sym_7!$U$10,IF(analiza_1!V94=3,sym_7!$U$11,IF(analiza_1!V94=4,sym_7!$U$12,IF(analiza_1!V94=5,sym_7!$U$13,"")))))+N86)+(analiza_1!W94+analiza_1!X94+IF(analiza_1!Y94=1,U94,analiza_1!Y94))+(analiza_1!Z94+sym_7!O86+sym_7!P86+sym_7!Q86+analiza_1!AD94)+(analiza_1!AE94+analiza_1!AK94+sym_7!R86),"")</f>
        <v/>
      </c>
      <c r="K86" s="188" t="str">
        <f t="shared" si="4"/>
        <v/>
      </c>
      <c r="L86" s="188" t="str">
        <f>IFERROR((IF(analiza_1!V94=1,sym_7!$W$9,IF(analiza_1!V94=2,sym_7!$W$10,IF(analiza_1!V94=3,sym_7!$W$11,IF(analiza_1!V94=4,sym_7!$W$12,IF(analiza_1!V94=5,sym_7!$W$13,"")))))+N86)+(analiza_1!W94+IF(analiza_1!Y94=1,U94,analiza_1!Y94))+(analiza_1!Z94+sym_7!O86+sym_7!P86+sym_7!Q86+analiza_1!AD94)+(analiza_1!AE94+analiza_1!AK94+sym_7!R86),"")</f>
        <v/>
      </c>
      <c r="N86" s="183" t="str">
        <f t="shared" si="5"/>
        <v/>
      </c>
      <c r="O86" s="183" t="str">
        <f>IFERROR(VLOOKUP(E86,Slownik!$B$67:$C$83, 2, FALSE),"")</f>
        <v/>
      </c>
      <c r="P86" s="183" t="str">
        <f>IFERROR(VLOOKUP(F86,Slownik!$B$85:$C$90, 2, FALSE),"")</f>
        <v/>
      </c>
      <c r="Q86" s="183" t="str">
        <f>IFERROR(VLOOKUP(G86,Slownik!$B$92:$C$97, 2, FALSE),"")</f>
        <v/>
      </c>
      <c r="R86" s="183" t="str">
        <f>IFERROR(VLOOKUP(H86,Slownik!$B$121:$C$126, 2, FALSE),"")</f>
        <v/>
      </c>
    </row>
    <row r="87" spans="2:18" ht="34.9" customHeight="1">
      <c r="B87" s="181">
        <v>81</v>
      </c>
      <c r="C87" s="182" t="str">
        <f>IF(ISBLANK(analiza_1!C95),"",analiza_1!C95)</f>
        <v/>
      </c>
      <c r="D87" s="189"/>
      <c r="E87" s="189"/>
      <c r="F87" s="189"/>
      <c r="G87" s="189"/>
      <c r="H87" s="189"/>
      <c r="I87" s="188" t="str">
        <f t="shared" si="3"/>
        <v/>
      </c>
      <c r="J87" s="188" t="str">
        <f>IFERROR((IF(analiza_1!V95=1,sym_7!$U$9,IF(analiza_1!V95=2,sym_7!$U$10,IF(analiza_1!V95=3,sym_7!$U$11,IF(analiza_1!V95=4,sym_7!$U$12,IF(analiza_1!V95=5,sym_7!$U$13,"")))))+N87)+(analiza_1!W95+analiza_1!X95+IF(analiza_1!Y95=1,U95,analiza_1!Y95))+(analiza_1!Z95+sym_7!O87+sym_7!P87+sym_7!Q87+analiza_1!AD95)+(analiza_1!AE95+analiza_1!AK95+sym_7!R87),"")</f>
        <v/>
      </c>
      <c r="K87" s="188" t="str">
        <f t="shared" si="4"/>
        <v/>
      </c>
      <c r="L87" s="188" t="str">
        <f>IFERROR((IF(analiza_1!V95=1,sym_7!$W$9,IF(analiza_1!V95=2,sym_7!$W$10,IF(analiza_1!V95=3,sym_7!$W$11,IF(analiza_1!V95=4,sym_7!$W$12,IF(analiza_1!V95=5,sym_7!$W$13,"")))))+N87)+(analiza_1!W95+IF(analiza_1!Y95=1,U95,analiza_1!Y95))+(analiza_1!Z95+sym_7!O87+sym_7!P87+sym_7!Q87+analiza_1!AD95)+(analiza_1!AE95+analiza_1!AK95+sym_7!R87),"")</f>
        <v/>
      </c>
      <c r="N87" s="183" t="str">
        <f t="shared" si="5"/>
        <v/>
      </c>
      <c r="O87" s="183" t="str">
        <f>IFERROR(VLOOKUP(E87,Slownik!$B$67:$C$83, 2, FALSE),"")</f>
        <v/>
      </c>
      <c r="P87" s="183" t="str">
        <f>IFERROR(VLOOKUP(F87,Slownik!$B$85:$C$90, 2, FALSE),"")</f>
        <v/>
      </c>
      <c r="Q87" s="183" t="str">
        <f>IFERROR(VLOOKUP(G87,Slownik!$B$92:$C$97, 2, FALSE),"")</f>
        <v/>
      </c>
      <c r="R87" s="183" t="str">
        <f>IFERROR(VLOOKUP(H87,Slownik!$B$121:$C$126, 2, FALSE),"")</f>
        <v/>
      </c>
    </row>
    <row r="88" spans="2:18" ht="34.9" customHeight="1">
      <c r="B88" s="181">
        <v>82</v>
      </c>
      <c r="C88" s="182" t="str">
        <f>IF(ISBLANK(analiza_1!C96),"",analiza_1!C96)</f>
        <v/>
      </c>
      <c r="D88" s="189"/>
      <c r="E88" s="189"/>
      <c r="F88" s="189"/>
      <c r="G88" s="189"/>
      <c r="H88" s="189"/>
      <c r="I88" s="188" t="str">
        <f t="shared" si="3"/>
        <v/>
      </c>
      <c r="J88" s="188" t="str">
        <f>IFERROR((IF(analiza_1!V96=1,sym_7!$U$9,IF(analiza_1!V96=2,sym_7!$U$10,IF(analiza_1!V96=3,sym_7!$U$11,IF(analiza_1!V96=4,sym_7!$U$12,IF(analiza_1!V96=5,sym_7!$U$13,"")))))+N88)+(analiza_1!W96+analiza_1!X96+IF(analiza_1!Y96=1,U96,analiza_1!Y96))+(analiza_1!Z96+sym_7!O88+sym_7!P88+sym_7!Q88+analiza_1!AD96)+(analiza_1!AE96+analiza_1!AK96+sym_7!R88),"")</f>
        <v/>
      </c>
      <c r="K88" s="188" t="str">
        <f t="shared" si="4"/>
        <v/>
      </c>
      <c r="L88" s="188" t="str">
        <f>IFERROR((IF(analiza_1!V96=1,sym_7!$W$9,IF(analiza_1!V96=2,sym_7!$W$10,IF(analiza_1!V96=3,sym_7!$W$11,IF(analiza_1!V96=4,sym_7!$W$12,IF(analiza_1!V96=5,sym_7!$W$13,"")))))+N88)+(analiza_1!W96+IF(analiza_1!Y96=1,U96,analiza_1!Y96))+(analiza_1!Z96+sym_7!O88+sym_7!P88+sym_7!Q88+analiza_1!AD96)+(analiza_1!AE96+analiza_1!AK96+sym_7!R88),"")</f>
        <v/>
      </c>
      <c r="N88" s="183" t="str">
        <f t="shared" si="5"/>
        <v/>
      </c>
      <c r="O88" s="183" t="str">
        <f>IFERROR(VLOOKUP(E88,Slownik!$B$67:$C$83, 2, FALSE),"")</f>
        <v/>
      </c>
      <c r="P88" s="183" t="str">
        <f>IFERROR(VLOOKUP(F88,Slownik!$B$85:$C$90, 2, FALSE),"")</f>
        <v/>
      </c>
      <c r="Q88" s="183" t="str">
        <f>IFERROR(VLOOKUP(G88,Slownik!$B$92:$C$97, 2, FALSE),"")</f>
        <v/>
      </c>
      <c r="R88" s="183" t="str">
        <f>IFERROR(VLOOKUP(H88,Slownik!$B$121:$C$126, 2, FALSE),"")</f>
        <v/>
      </c>
    </row>
    <row r="89" spans="2:18" ht="34.9" customHeight="1">
      <c r="B89" s="181">
        <v>83</v>
      </c>
      <c r="C89" s="182" t="str">
        <f>IF(ISBLANK(analiza_1!C97),"",analiza_1!C97)</f>
        <v/>
      </c>
      <c r="D89" s="189"/>
      <c r="E89" s="189"/>
      <c r="F89" s="189"/>
      <c r="G89" s="189"/>
      <c r="H89" s="189"/>
      <c r="I89" s="188" t="str">
        <f t="shared" si="3"/>
        <v/>
      </c>
      <c r="J89" s="188" t="str">
        <f>IFERROR((IF(analiza_1!V97=1,sym_7!$U$9,IF(analiza_1!V97=2,sym_7!$U$10,IF(analiza_1!V97=3,sym_7!$U$11,IF(analiza_1!V97=4,sym_7!$U$12,IF(analiza_1!V97=5,sym_7!$U$13,"")))))+N89)+(analiza_1!W97+analiza_1!X97+IF(analiza_1!Y97=1,U97,analiza_1!Y97))+(analiza_1!Z97+sym_7!O89+sym_7!P89+sym_7!Q89+analiza_1!AD97)+(analiza_1!AE97+analiza_1!AK97+sym_7!R89),"")</f>
        <v/>
      </c>
      <c r="K89" s="188" t="str">
        <f t="shared" si="4"/>
        <v/>
      </c>
      <c r="L89" s="188" t="str">
        <f>IFERROR((IF(analiza_1!V97=1,sym_7!$W$9,IF(analiza_1!V97=2,sym_7!$W$10,IF(analiza_1!V97=3,sym_7!$W$11,IF(analiza_1!V97=4,sym_7!$W$12,IF(analiza_1!V97=5,sym_7!$W$13,"")))))+N89)+(analiza_1!W97+IF(analiza_1!Y97=1,U97,analiza_1!Y97))+(analiza_1!Z97+sym_7!O89+sym_7!P89+sym_7!Q89+analiza_1!AD97)+(analiza_1!AE97+analiza_1!AK97+sym_7!R89),"")</f>
        <v/>
      </c>
      <c r="N89" s="183" t="str">
        <f t="shared" si="5"/>
        <v/>
      </c>
      <c r="O89" s="183" t="str">
        <f>IFERROR(VLOOKUP(E89,Slownik!$B$67:$C$83, 2, FALSE),"")</f>
        <v/>
      </c>
      <c r="P89" s="183" t="str">
        <f>IFERROR(VLOOKUP(F89,Slownik!$B$85:$C$90, 2, FALSE),"")</f>
        <v/>
      </c>
      <c r="Q89" s="183" t="str">
        <f>IFERROR(VLOOKUP(G89,Slownik!$B$92:$C$97, 2, FALSE),"")</f>
        <v/>
      </c>
      <c r="R89" s="183" t="str">
        <f>IFERROR(VLOOKUP(H89,Slownik!$B$121:$C$126, 2, FALSE),"")</f>
        <v/>
      </c>
    </row>
    <row r="90" spans="2:18" ht="34.9" customHeight="1">
      <c r="B90" s="181">
        <v>84</v>
      </c>
      <c r="C90" s="182" t="str">
        <f>IF(ISBLANK(analiza_1!C98),"",analiza_1!C98)</f>
        <v/>
      </c>
      <c r="D90" s="189"/>
      <c r="E90" s="189"/>
      <c r="F90" s="189"/>
      <c r="G90" s="189"/>
      <c r="H90" s="189"/>
      <c r="I90" s="188" t="str">
        <f t="shared" si="3"/>
        <v/>
      </c>
      <c r="J90" s="188" t="str">
        <f>IFERROR((IF(analiza_1!V98=1,sym_7!$U$9,IF(analiza_1!V98=2,sym_7!$U$10,IF(analiza_1!V98=3,sym_7!$U$11,IF(analiza_1!V98=4,sym_7!$U$12,IF(analiza_1!V98=5,sym_7!$U$13,"")))))+N90)+(analiza_1!W98+analiza_1!X98+IF(analiza_1!Y98=1,U98,analiza_1!Y98))+(analiza_1!Z98+sym_7!O90+sym_7!P90+sym_7!Q90+analiza_1!AD98)+(analiza_1!AE98+analiza_1!AK98+sym_7!R90),"")</f>
        <v/>
      </c>
      <c r="K90" s="188" t="str">
        <f t="shared" si="4"/>
        <v/>
      </c>
      <c r="L90" s="188" t="str">
        <f>IFERROR((IF(analiza_1!V98=1,sym_7!$W$9,IF(analiza_1!V98=2,sym_7!$W$10,IF(analiza_1!V98=3,sym_7!$W$11,IF(analiza_1!V98=4,sym_7!$W$12,IF(analiza_1!V98=5,sym_7!$W$13,"")))))+N90)+(analiza_1!W98+IF(analiza_1!Y98=1,U98,analiza_1!Y98))+(analiza_1!Z98+sym_7!O90+sym_7!P90+sym_7!Q90+analiza_1!AD98)+(analiza_1!AE98+analiza_1!AK98+sym_7!R90),"")</f>
        <v/>
      </c>
      <c r="N90" s="183" t="str">
        <f t="shared" si="5"/>
        <v/>
      </c>
      <c r="O90" s="183" t="str">
        <f>IFERROR(VLOOKUP(E90,Slownik!$B$67:$C$83, 2, FALSE),"")</f>
        <v/>
      </c>
      <c r="P90" s="183" t="str">
        <f>IFERROR(VLOOKUP(F90,Slownik!$B$85:$C$90, 2, FALSE),"")</f>
        <v/>
      </c>
      <c r="Q90" s="183" t="str">
        <f>IFERROR(VLOOKUP(G90,Slownik!$B$92:$C$97, 2, FALSE),"")</f>
        <v/>
      </c>
      <c r="R90" s="183" t="str">
        <f>IFERROR(VLOOKUP(H90,Slownik!$B$121:$C$126, 2, FALSE),"")</f>
        <v/>
      </c>
    </row>
    <row r="91" spans="2:18" ht="34.9" customHeight="1">
      <c r="B91" s="181">
        <v>85</v>
      </c>
      <c r="C91" s="182" t="str">
        <f>IF(ISBLANK(analiza_1!C99),"",analiza_1!C99)</f>
        <v/>
      </c>
      <c r="D91" s="189"/>
      <c r="E91" s="189"/>
      <c r="F91" s="189"/>
      <c r="G91" s="189"/>
      <c r="H91" s="189"/>
      <c r="I91" s="188" t="str">
        <f t="shared" si="3"/>
        <v/>
      </c>
      <c r="J91" s="188" t="str">
        <f>IFERROR((IF(analiza_1!V99=1,sym_7!$U$9,IF(analiza_1!V99=2,sym_7!$U$10,IF(analiza_1!V99=3,sym_7!$U$11,IF(analiza_1!V99=4,sym_7!$U$12,IF(analiza_1!V99=5,sym_7!$U$13,"")))))+N91)+(analiza_1!W99+analiza_1!X99+IF(analiza_1!Y99=1,U99,analiza_1!Y99))+(analiza_1!Z99+sym_7!O91+sym_7!P91+sym_7!Q91+analiza_1!AD99)+(analiza_1!AE99+analiza_1!AK99+sym_7!R91),"")</f>
        <v/>
      </c>
      <c r="K91" s="188" t="str">
        <f t="shared" si="4"/>
        <v/>
      </c>
      <c r="L91" s="188" t="str">
        <f>IFERROR((IF(analiza_1!V99=1,sym_7!$W$9,IF(analiza_1!V99=2,sym_7!$W$10,IF(analiza_1!V99=3,sym_7!$W$11,IF(analiza_1!V99=4,sym_7!$W$12,IF(analiza_1!V99=5,sym_7!$W$13,"")))))+N91)+(analiza_1!W99+IF(analiza_1!Y99=1,U99,analiza_1!Y99))+(analiza_1!Z99+sym_7!O91+sym_7!P91+sym_7!Q91+analiza_1!AD99)+(analiza_1!AE99+analiza_1!AK99+sym_7!R91),"")</f>
        <v/>
      </c>
      <c r="N91" s="183" t="str">
        <f t="shared" si="5"/>
        <v/>
      </c>
      <c r="O91" s="183" t="str">
        <f>IFERROR(VLOOKUP(E91,Slownik!$B$67:$C$83, 2, FALSE),"")</f>
        <v/>
      </c>
      <c r="P91" s="183" t="str">
        <f>IFERROR(VLOOKUP(F91,Slownik!$B$85:$C$90, 2, FALSE),"")</f>
        <v/>
      </c>
      <c r="Q91" s="183" t="str">
        <f>IFERROR(VLOOKUP(G91,Slownik!$B$92:$C$97, 2, FALSE),"")</f>
        <v/>
      </c>
      <c r="R91" s="183" t="str">
        <f>IFERROR(VLOOKUP(H91,Slownik!$B$121:$C$126, 2, FALSE),"")</f>
        <v/>
      </c>
    </row>
    <row r="92" spans="2:18" ht="34.9" customHeight="1">
      <c r="B92" s="181">
        <v>86</v>
      </c>
      <c r="C92" s="182" t="str">
        <f>IF(ISBLANK(analiza_1!C100),"",analiza_1!C100)</f>
        <v/>
      </c>
      <c r="D92" s="189"/>
      <c r="E92" s="189"/>
      <c r="F92" s="189"/>
      <c r="G92" s="189"/>
      <c r="H92" s="189"/>
      <c r="I92" s="188" t="str">
        <f t="shared" si="3"/>
        <v/>
      </c>
      <c r="J92" s="188" t="str">
        <f>IFERROR((IF(analiza_1!V100=1,sym_7!$U$9,IF(analiza_1!V100=2,sym_7!$U$10,IF(analiza_1!V100=3,sym_7!$U$11,IF(analiza_1!V100=4,sym_7!$U$12,IF(analiza_1!V100=5,sym_7!$U$13,"")))))+N92)+(analiza_1!W100+analiza_1!X100+IF(analiza_1!Y100=1,U100,analiza_1!Y100))+(analiza_1!Z100+sym_7!O92+sym_7!P92+sym_7!Q92+analiza_1!AD100)+(analiza_1!AE100+analiza_1!AK100+sym_7!R92),"")</f>
        <v/>
      </c>
      <c r="K92" s="188" t="str">
        <f t="shared" si="4"/>
        <v/>
      </c>
      <c r="L92" s="188" t="str">
        <f>IFERROR((IF(analiza_1!V100=1,sym_7!$W$9,IF(analiza_1!V100=2,sym_7!$W$10,IF(analiza_1!V100=3,sym_7!$W$11,IF(analiza_1!V100=4,sym_7!$W$12,IF(analiza_1!V100=5,sym_7!$W$13,"")))))+N92)+(analiza_1!W100+IF(analiza_1!Y100=1,U100,analiza_1!Y100))+(analiza_1!Z100+sym_7!O92+sym_7!P92+sym_7!Q92+analiza_1!AD100)+(analiza_1!AE100+analiza_1!AK100+sym_7!R92),"")</f>
        <v/>
      </c>
      <c r="N92" s="183" t="str">
        <f t="shared" si="5"/>
        <v/>
      </c>
      <c r="O92" s="183" t="str">
        <f>IFERROR(VLOOKUP(E92,Slownik!$B$67:$C$83, 2, FALSE),"")</f>
        <v/>
      </c>
      <c r="P92" s="183" t="str">
        <f>IFERROR(VLOOKUP(F92,Slownik!$B$85:$C$90, 2, FALSE),"")</f>
        <v/>
      </c>
      <c r="Q92" s="183" t="str">
        <f>IFERROR(VLOOKUP(G92,Slownik!$B$92:$C$97, 2, FALSE),"")</f>
        <v/>
      </c>
      <c r="R92" s="183" t="str">
        <f>IFERROR(VLOOKUP(H92,Slownik!$B$121:$C$126, 2, FALSE),"")</f>
        <v/>
      </c>
    </row>
    <row r="93" spans="2:18" ht="34.9" customHeight="1">
      <c r="B93" s="181">
        <v>87</v>
      </c>
      <c r="C93" s="182" t="str">
        <f>IF(ISBLANK(analiza_1!C101),"",analiza_1!C101)</f>
        <v/>
      </c>
      <c r="D93" s="189"/>
      <c r="E93" s="189"/>
      <c r="F93" s="189"/>
      <c r="G93" s="189"/>
      <c r="H93" s="189"/>
      <c r="I93" s="188" t="str">
        <f t="shared" si="3"/>
        <v/>
      </c>
      <c r="J93" s="188" t="str">
        <f>IFERROR((IF(analiza_1!V101=1,sym_7!$U$9,IF(analiza_1!V101=2,sym_7!$U$10,IF(analiza_1!V101=3,sym_7!$U$11,IF(analiza_1!V101=4,sym_7!$U$12,IF(analiza_1!V101=5,sym_7!$U$13,"")))))+N93)+(analiza_1!W101+analiza_1!X101+IF(analiza_1!Y101=1,U101,analiza_1!Y101))+(analiza_1!Z101+sym_7!O93+sym_7!P93+sym_7!Q93+analiza_1!AD101)+(analiza_1!AE101+analiza_1!AK101+sym_7!R93),"")</f>
        <v/>
      </c>
      <c r="K93" s="188" t="str">
        <f t="shared" si="4"/>
        <v/>
      </c>
      <c r="L93" s="188" t="str">
        <f>IFERROR((IF(analiza_1!V101=1,sym_7!$W$9,IF(analiza_1!V101=2,sym_7!$W$10,IF(analiza_1!V101=3,sym_7!$W$11,IF(analiza_1!V101=4,sym_7!$W$12,IF(analiza_1!V101=5,sym_7!$W$13,"")))))+N93)+(analiza_1!W101+IF(analiza_1!Y101=1,U101,analiza_1!Y101))+(analiza_1!Z101+sym_7!O93+sym_7!P93+sym_7!Q93+analiza_1!AD101)+(analiza_1!AE101+analiza_1!AK101+sym_7!R93),"")</f>
        <v/>
      </c>
      <c r="N93" s="183" t="str">
        <f t="shared" si="5"/>
        <v/>
      </c>
      <c r="O93" s="183" t="str">
        <f>IFERROR(VLOOKUP(E93,Slownik!$B$67:$C$83, 2, FALSE),"")</f>
        <v/>
      </c>
      <c r="P93" s="183" t="str">
        <f>IFERROR(VLOOKUP(F93,Slownik!$B$85:$C$90, 2, FALSE),"")</f>
        <v/>
      </c>
      <c r="Q93" s="183" t="str">
        <f>IFERROR(VLOOKUP(G93,Slownik!$B$92:$C$97, 2, FALSE),"")</f>
        <v/>
      </c>
      <c r="R93" s="183" t="str">
        <f>IFERROR(VLOOKUP(H93,Slownik!$B$121:$C$126, 2, FALSE),"")</f>
        <v/>
      </c>
    </row>
  </sheetData>
  <mergeCells count="13">
    <mergeCell ref="Y8:Z8"/>
    <mergeCell ref="T17:U17"/>
    <mergeCell ref="V17:W17"/>
    <mergeCell ref="V8:W8"/>
    <mergeCell ref="I5:J5"/>
    <mergeCell ref="K5:L5"/>
    <mergeCell ref="T7:W7"/>
    <mergeCell ref="V16:W16"/>
    <mergeCell ref="B2:U2"/>
    <mergeCell ref="T6:U6"/>
    <mergeCell ref="B4:U4"/>
    <mergeCell ref="T8:U8"/>
    <mergeCell ref="T14:U14"/>
  </mergeCells>
  <dataValidations count="5">
    <dataValidation type="list" allowBlank="1" showInputMessage="1" showErrorMessage="1" sqref="D7:D93">
      <formula1>$Y$9:$Y$14</formula1>
    </dataValidation>
    <dataValidation type="list" allowBlank="1" showInputMessage="1" showErrorMessage="1" sqref="E7:E93">
      <formula1>s2_maria</formula1>
    </dataValidation>
    <dataValidation type="list" allowBlank="1" showInputMessage="1" showErrorMessage="1" sqref="F7:F93">
      <formula1>s3_maria</formula1>
    </dataValidation>
    <dataValidation type="list" allowBlank="1" showInputMessage="1" showErrorMessage="1" sqref="G7:G93">
      <formula1>s4_maria</formula1>
    </dataValidation>
    <dataValidation type="list" allowBlank="1" showInputMessage="1" showErrorMessage="1" sqref="H7:H93">
      <formula1>z3_maria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workbookViewId="0">
      <selection activeCell="E40" sqref="E40"/>
    </sheetView>
  </sheetViews>
  <sheetFormatPr defaultRowHeight="14.25"/>
  <cols>
    <col min="2" max="2" width="6.125" customWidth="1"/>
    <col min="3" max="3" width="20.875" customWidth="1"/>
    <col min="4" max="4" width="15.25" customWidth="1"/>
    <col min="5" max="5" width="10.75" customWidth="1"/>
    <col min="6" max="6" width="12.375" customWidth="1"/>
    <col min="7" max="7" width="9.375" customWidth="1"/>
    <col min="10" max="10" width="12.375" customWidth="1"/>
    <col min="11" max="11" width="14.125" customWidth="1"/>
    <col min="13" max="13" width="0" hidden="1" customWidth="1"/>
  </cols>
  <sheetData>
    <row r="1" spans="1:13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3" ht="20.25">
      <c r="A2" s="75"/>
      <c r="B2" s="300" t="s">
        <v>259</v>
      </c>
      <c r="C2" s="300"/>
      <c r="D2" s="300"/>
      <c r="E2" s="300"/>
      <c r="F2" s="300"/>
      <c r="G2" s="300"/>
      <c r="H2" s="300"/>
      <c r="I2" s="300"/>
      <c r="J2" s="300"/>
      <c r="K2" s="300"/>
    </row>
    <row r="3" spans="1:13" ht="15">
      <c r="A3" s="75"/>
      <c r="B3" s="88" t="s">
        <v>269</v>
      </c>
      <c r="C3" s="75"/>
      <c r="D3" s="75"/>
      <c r="E3" s="75"/>
      <c r="F3" s="75"/>
      <c r="G3" s="75"/>
      <c r="H3" s="75"/>
      <c r="I3" s="75"/>
      <c r="J3" s="75"/>
      <c r="K3" s="75"/>
    </row>
    <row r="4" spans="1:1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3" ht="15" thickBo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3" ht="36.75" thickBot="1">
      <c r="A6" s="75"/>
      <c r="B6" s="109" t="s">
        <v>114</v>
      </c>
      <c r="C6" s="165" t="s">
        <v>144</v>
      </c>
      <c r="D6" s="227" t="s">
        <v>163</v>
      </c>
      <c r="E6" s="227" t="s">
        <v>260</v>
      </c>
      <c r="F6" s="165" t="s">
        <v>148</v>
      </c>
      <c r="G6" s="228" t="s">
        <v>134</v>
      </c>
      <c r="H6" s="75"/>
      <c r="I6" s="75"/>
      <c r="J6" s="333" t="s">
        <v>162</v>
      </c>
      <c r="K6" s="333"/>
      <c r="M6" s="250" t="s">
        <v>266</v>
      </c>
    </row>
    <row r="7" spans="1:13" ht="15">
      <c r="B7" s="223">
        <f>zestawienie!B15</f>
        <v>1</v>
      </c>
      <c r="C7" s="224" t="str">
        <f>zestawienie!C15</f>
        <v>Zakład najgorszy</v>
      </c>
      <c r="D7" s="225" t="str">
        <f>IF(ISBLANK(zestawienie!D15),"",zestawienie!D15)</f>
        <v>klasa 2</v>
      </c>
      <c r="E7" s="252" t="s">
        <v>152</v>
      </c>
      <c r="F7" s="226" t="str">
        <f>IF(G7="","",IF(G7&gt;=$K$28,"I",IF(G7&gt;=$K$29,"II",IF(G7&gt;=$K$30,"III",IF(G7&gt;=$K$31,"IV","V")))))</f>
        <v>I</v>
      </c>
      <c r="G7" s="108">
        <f>IFERROR(IF(analiza_1!V15=1,sym_8!$K$16,IF(analiza_1!V15=2,sym_8!$K$17,IF(analiza_1!V15=3,sym_8!$K$18,IF(analiza_1!V15=4,sym_8!$K$19,IF(analiza_1!V15=5,sym_8!$K$20,0)))))*(analiza_1!AM15+(M7*analiza_1!AN15)+analiza_1!AE15)*IF(E7=$J$23,$K$23,IF(E7=$J$24,$K$24,IF(E7=$J$25,$K$25))),"")</f>
        <v>210</v>
      </c>
      <c r="J7" s="334" t="s">
        <v>164</v>
      </c>
      <c r="K7" s="334"/>
      <c r="M7" s="251">
        <f>IFERROR(VLOOKUP(D7, $J$8:$K$11, 2, FALSE),"")</f>
        <v>1.5</v>
      </c>
    </row>
    <row r="8" spans="1:13" ht="15">
      <c r="B8" s="219">
        <f>zestawienie!B16</f>
        <v>2</v>
      </c>
      <c r="C8" s="217" t="str">
        <f>zestawienie!C16</f>
        <v>Zakład najlepszy</v>
      </c>
      <c r="D8" s="66" t="str">
        <f>IF(ISBLANK(zestawienie!D16),"",zestawienie!D16)</f>
        <v>brak</v>
      </c>
      <c r="E8" s="9" t="s">
        <v>152</v>
      </c>
      <c r="F8" s="218" t="str">
        <f t="shared" ref="F8:F71" si="0">IF(G8="","",IF(G8&gt;=$K$28,"I",IF(G8&gt;=$K$29,"II",IF(G8&gt;=$K$30,"III",IF(G8&gt;=$K$31,"IV","V")))))</f>
        <v>V</v>
      </c>
      <c r="G8" s="108">
        <f>IFERROR(IF(analiza_1!V16=1,sym_8!$K$16,IF(analiza_1!V16=2,sym_8!$K$17,IF(analiza_1!V16=3,sym_8!$K$18,IF(analiza_1!V16=4,sym_8!$K$19,IF(analiza_1!V16=5,sym_8!$K$20,0)))))*(analiza_1!AM16+(M8*analiza_1!AN16)+analiza_1!AE16)*IF(E8=$J$23,$K$23,IF(E8=$J$24,$K$24,IF(E8=$J$25,$K$25))),"")</f>
        <v>5</v>
      </c>
      <c r="J8" s="232" t="s">
        <v>150</v>
      </c>
      <c r="K8" s="9">
        <v>1.2</v>
      </c>
      <c r="M8" s="251">
        <f t="shared" ref="M8:M71" si="1">IFERROR(VLOOKUP(D8, $J$8:$K$11, 2, FALSE),"")</f>
        <v>1</v>
      </c>
    </row>
    <row r="9" spans="1:13">
      <c r="B9" s="219">
        <f>zestawienie!B17</f>
        <v>3</v>
      </c>
      <c r="C9" s="217" t="str">
        <f>zestawienie!C17</f>
        <v>Cukrownia Glinojeck</v>
      </c>
      <c r="D9" s="66" t="str">
        <f>IF(ISBLANK(zestawienie!D17),"",zestawienie!D17)</f>
        <v>brak</v>
      </c>
      <c r="E9" s="9" t="s">
        <v>152</v>
      </c>
      <c r="F9" s="218" t="str">
        <f t="shared" si="0"/>
        <v>I</v>
      </c>
      <c r="G9" s="108">
        <f>IFERROR(IF(analiza_1!V17=1,sym_8!$K$16,IF(analiza_1!V17=2,sym_8!$K$17,IF(analiza_1!V17=3,sym_8!$K$18,IF(analiza_1!V17=4,sym_8!$K$19,IF(analiza_1!V17=5,sym_8!$K$20,0)))))*(analiza_1!AM17+(M9*analiza_1!AN17)+analiza_1!AE17)*IF(E9=$J$23,$K$23,IF(E9=$J$24,$K$24,IF(E9=$J$25,$K$25))),"")</f>
        <v>81.600000000000009</v>
      </c>
      <c r="J9" s="84" t="s">
        <v>151</v>
      </c>
      <c r="K9" s="9">
        <v>1.5</v>
      </c>
      <c r="M9" s="251">
        <f t="shared" si="1"/>
        <v>1</v>
      </c>
    </row>
    <row r="10" spans="1:13">
      <c r="B10" s="219">
        <f>zestawienie!B18</f>
        <v>4</v>
      </c>
      <c r="C10" s="217" t="str">
        <f>zestawienie!C18</f>
        <v>BAUER</v>
      </c>
      <c r="D10" s="66" t="str">
        <f>IF(ISBLANK(zestawienie!D18),"",zestawienie!D18)</f>
        <v>brak</v>
      </c>
      <c r="E10" s="9" t="s">
        <v>152</v>
      </c>
      <c r="F10" s="218" t="str">
        <f t="shared" si="0"/>
        <v>I</v>
      </c>
      <c r="G10" s="108">
        <f>IFERROR(IF(analiza_1!V18=1,sym_8!$K$16,IF(analiza_1!V18=2,sym_8!$K$17,IF(analiza_1!V18=3,sym_8!$K$18,IF(analiza_1!V18=4,sym_8!$K$19,IF(analiza_1!V18=5,sym_8!$K$20,0)))))*(analiza_1!AM18+(M10*analiza_1!AN18)+analiza_1!AE18)*IF(E10=$J$23,$K$23,IF(E10=$J$24,$K$24,IF(E10=$J$25,$K$25))),"")</f>
        <v>80</v>
      </c>
      <c r="J10" s="84" t="str">
        <f>zestawienie!A7</f>
        <v>brak</v>
      </c>
      <c r="K10" s="9">
        <v>1</v>
      </c>
      <c r="M10" s="251">
        <f t="shared" si="1"/>
        <v>1</v>
      </c>
    </row>
    <row r="11" spans="1:13">
      <c r="B11" s="219">
        <f>zestawienie!B19</f>
        <v>5</v>
      </c>
      <c r="C11" s="217" t="str">
        <f>zestawienie!C19</f>
        <v>Ferma Drobiu Kondrajec Pański</v>
      </c>
      <c r="D11" s="66" t="str">
        <f>IF(ISBLANK(zestawienie!D19),"",zestawienie!D19)</f>
        <v>brak</v>
      </c>
      <c r="E11" s="9" t="s">
        <v>152</v>
      </c>
      <c r="F11" s="218" t="str">
        <f t="shared" si="0"/>
        <v>I</v>
      </c>
      <c r="G11" s="108">
        <f>IFERROR(IF(analiza_1!V19=1,sym_8!$K$16,IF(analiza_1!V19=2,sym_8!$K$17,IF(analiza_1!V19=3,sym_8!$K$18,IF(analiza_1!V19=4,sym_8!$K$19,IF(analiza_1!V19=5,sym_8!$K$20,0)))))*(analiza_1!AM19+(M11*analiza_1!AN19)+analiza_1!AE19)*IF(E11=$J$23,$K$23,IF(E11=$J$24,$K$24,IF(E11=$J$25,$K$25))),"")</f>
        <v>75.2</v>
      </c>
      <c r="J11" s="249" t="str">
        <f>zestawienie!A8</f>
        <v/>
      </c>
      <c r="K11" s="254">
        <v>1</v>
      </c>
      <c r="M11" s="251">
        <f t="shared" si="1"/>
        <v>1</v>
      </c>
    </row>
    <row r="12" spans="1:13">
      <c r="B12" s="219">
        <f>zestawienie!B20</f>
        <v>6</v>
      </c>
      <c r="C12" s="217" t="str">
        <f>zestawienie!C20</f>
        <v>PEC Ciechanów</v>
      </c>
      <c r="D12" s="66" t="str">
        <f>IF(ISBLANK(zestawienie!D20),"",zestawienie!D20)</f>
        <v>brak</v>
      </c>
      <c r="E12" s="9" t="s">
        <v>152</v>
      </c>
      <c r="F12" s="218" t="str">
        <f t="shared" si="0"/>
        <v>I</v>
      </c>
      <c r="G12" s="108">
        <f>IFERROR(IF(analiza_1!V20=1,sym_8!$K$16,IF(analiza_1!V20=2,sym_8!$K$17,IF(analiza_1!V20=3,sym_8!$K$18,IF(analiza_1!V20=4,sym_8!$K$19,IF(analiza_1!V20=5,sym_8!$K$20,0)))))*(analiza_1!AM20+(M12*analiza_1!AN20)+analiza_1!AE20)*IF(E12=$J$23,$K$23,IF(E12=$J$24,$K$24,IF(E12=$J$25,$K$25))),"")</f>
        <v>61.599999999999994</v>
      </c>
      <c r="M12" s="251">
        <f t="shared" si="1"/>
        <v>1</v>
      </c>
    </row>
    <row r="13" spans="1:13" ht="15" thickBot="1">
      <c r="B13" s="219">
        <f>zestawienie!B21</f>
        <v>7</v>
      </c>
      <c r="C13" s="217" t="str">
        <f>zestawienie!C21</f>
        <v>Zakład Rzeźniczo-Wędliniarski Gotardy</v>
      </c>
      <c r="D13" s="66" t="str">
        <f>IF(ISBLANK(zestawienie!D21),"",zestawienie!D21)</f>
        <v>brak</v>
      </c>
      <c r="E13" s="9" t="s">
        <v>152</v>
      </c>
      <c r="F13" s="218" t="str">
        <f t="shared" si="0"/>
        <v>II</v>
      </c>
      <c r="G13" s="108">
        <f>IFERROR(IF(analiza_1!V21=1,sym_8!$K$16,IF(analiza_1!V21=2,sym_8!$K$17,IF(analiza_1!V21=3,sym_8!$K$18,IF(analiza_1!V21=4,sym_8!$K$19,IF(analiza_1!V21=5,sym_8!$K$20,0)))))*(analiza_1!AM21+(M13*analiza_1!AN21)+analiza_1!AE21)*IF(E13=$J$23,$K$23,IF(E13=$J$24,$K$24,IF(E13=$J$25,$K$25))),"")</f>
        <v>49.199999999999996</v>
      </c>
      <c r="M13" s="251">
        <f t="shared" si="1"/>
        <v>1</v>
      </c>
    </row>
    <row r="14" spans="1:13" ht="15">
      <c r="B14" s="219">
        <f>zestawienie!B22</f>
        <v>8</v>
      </c>
      <c r="C14" s="217" t="str">
        <f>zestawienie!C22</f>
        <v>Autozłom Ciechanów</v>
      </c>
      <c r="D14" s="66" t="str">
        <f>IF(ISBLANK(zestawienie!D22),"",zestawienie!D22)</f>
        <v>brak</v>
      </c>
      <c r="E14" s="9" t="s">
        <v>152</v>
      </c>
      <c r="F14" s="218" t="str">
        <f t="shared" si="0"/>
        <v>III</v>
      </c>
      <c r="G14" s="108">
        <f>IFERROR(IF(analiza_1!V22=1,sym_8!$K$16,IF(analiza_1!V22=2,sym_8!$K$17,IF(analiza_1!V22=3,sym_8!$K$18,IF(analiza_1!V22=4,sym_8!$K$19,IF(analiza_1!V22=5,sym_8!$K$20,0)))))*(analiza_1!AM22+(M14*analiza_1!AN22)+analiza_1!AE22)*IF(E14=$J$23,$K$23,IF(E14=$J$24,$K$24,IF(E14=$J$25,$K$25))),"")</f>
        <v>38.4</v>
      </c>
      <c r="J14" s="316" t="s">
        <v>208</v>
      </c>
      <c r="K14" s="317"/>
      <c r="M14" s="251">
        <f t="shared" si="1"/>
        <v>1</v>
      </c>
    </row>
    <row r="15" spans="1:13" ht="15.75" thickBot="1">
      <c r="B15" s="219">
        <f>zestawienie!B23</f>
        <v>9</v>
      </c>
      <c r="C15" s="217" t="str">
        <f>zestawienie!C23</f>
        <v>MWiO Grudziadz - oczyszczalnia</v>
      </c>
      <c r="D15" s="66" t="str">
        <f>IF(ISBLANK(zestawienie!D23),"",zestawienie!D23)</f>
        <v>brak</v>
      </c>
      <c r="E15" s="9" t="s">
        <v>152</v>
      </c>
      <c r="F15" s="218" t="str">
        <f t="shared" si="0"/>
        <v>II</v>
      </c>
      <c r="G15" s="108">
        <f>IFERROR(IF(analiza_1!V23=1,sym_8!$K$16,IF(analiza_1!V23=2,sym_8!$K$17,IF(analiza_1!V23=3,sym_8!$K$18,IF(analiza_1!V23=4,sym_8!$K$19,IF(analiza_1!V23=5,sym_8!$K$20,0)))))*(analiza_1!AM23+(M15*analiza_1!AN23)+analiza_1!AE23)*IF(E15=$J$23,$K$23,IF(E15=$J$24,$K$24,IF(E15=$J$25,$K$25))),"")</f>
        <v>53.199999999999996</v>
      </c>
      <c r="J15" s="152" t="s">
        <v>149</v>
      </c>
      <c r="K15" s="231"/>
      <c r="M15" s="251">
        <f t="shared" si="1"/>
        <v>1</v>
      </c>
    </row>
    <row r="16" spans="1:13">
      <c r="B16" s="219">
        <f>zestawienie!B24</f>
        <v>10</v>
      </c>
      <c r="C16" s="217" t="str">
        <f>zestawienie!C24</f>
        <v>Toruńskie Wodociagi - oczyszczalnia</v>
      </c>
      <c r="D16" s="66" t="str">
        <f>IF(ISBLANK(zestawienie!D24),"",zestawienie!D24)</f>
        <v>brak</v>
      </c>
      <c r="E16" s="9" t="s">
        <v>152</v>
      </c>
      <c r="F16" s="218" t="str">
        <f t="shared" si="0"/>
        <v>II</v>
      </c>
      <c r="G16" s="108">
        <f>IFERROR(IF(analiza_1!V24=1,sym_8!$K$16,IF(analiza_1!V24=2,sym_8!$K$17,IF(analiza_1!V24=3,sym_8!$K$18,IF(analiza_1!V24=4,sym_8!$K$19,IF(analiza_1!V24=5,sym_8!$K$20,0)))))*(analiza_1!AM24+(M16*analiza_1!AN24)+analiza_1!AE24)*IF(E16=$J$23,$K$23,IF(E16=$J$24,$K$24,IF(E16=$J$25,$K$25))),"")</f>
        <v>50.4</v>
      </c>
      <c r="J16" s="230">
        <v>1</v>
      </c>
      <c r="K16" s="193">
        <v>1</v>
      </c>
      <c r="M16" s="251">
        <f t="shared" si="1"/>
        <v>1</v>
      </c>
    </row>
    <row r="17" spans="2:13">
      <c r="B17" s="219">
        <f>zestawienie!B25</f>
        <v>11</v>
      </c>
      <c r="C17" s="217" t="str">
        <f>zestawienie!C25</f>
        <v>Cukrownia Chełmża</v>
      </c>
      <c r="D17" s="66" t="str">
        <f>IF(ISBLANK(zestawienie!D25),"",zestawienie!D25)</f>
        <v>brak</v>
      </c>
      <c r="E17" s="9" t="s">
        <v>152</v>
      </c>
      <c r="F17" s="218" t="str">
        <f t="shared" si="0"/>
        <v>I</v>
      </c>
      <c r="G17" s="108">
        <f>IFERROR(IF(analiza_1!V25=1,sym_8!$K$16,IF(analiza_1!V25=2,sym_8!$K$17,IF(analiza_1!V25=3,sym_8!$K$18,IF(analiza_1!V25=4,sym_8!$K$19,IF(analiza_1!V25=5,sym_8!$K$20,0)))))*(analiza_1!AM25+(M17*analiza_1!AN25)+analiza_1!AE25)*IF(E17=$J$23,$K$23,IF(E17=$J$24,$K$24,IF(E17=$J$25,$K$25))),"")</f>
        <v>75.599999999999994</v>
      </c>
      <c r="J17" s="150">
        <v>2</v>
      </c>
      <c r="K17" s="146">
        <v>1.2</v>
      </c>
      <c r="M17" s="251">
        <f t="shared" si="1"/>
        <v>1</v>
      </c>
    </row>
    <row r="18" spans="2:13">
      <c r="B18" s="219">
        <f>zestawienie!B26</f>
        <v>12</v>
      </c>
      <c r="C18" s="217" t="str">
        <f>zestawienie!C26</f>
        <v>Zamek Bierzgłowski - ZDR</v>
      </c>
      <c r="D18" s="66" t="str">
        <f>IF(ISBLANK(zestawienie!D26),"",zestawienie!D26)</f>
        <v>brak</v>
      </c>
      <c r="E18" s="9" t="s">
        <v>152</v>
      </c>
      <c r="F18" s="218" t="str">
        <f t="shared" si="0"/>
        <v>I</v>
      </c>
      <c r="G18" s="108">
        <f>IFERROR(IF(analiza_1!V26=1,sym_8!$K$16,IF(analiza_1!V26=2,sym_8!$K$17,IF(analiza_1!V26=3,sym_8!$K$18,IF(analiza_1!V26=4,sym_8!$K$19,IF(analiza_1!V26=5,sym_8!$K$20,0)))))*(analiza_1!AM26+(M18*analiza_1!AN26)+analiza_1!AE26)*IF(E18=$J$23,$K$23,IF(E18=$J$24,$K$24,IF(E18=$J$25,$K$25))),"")</f>
        <v>60</v>
      </c>
      <c r="J18" s="150">
        <v>3</v>
      </c>
      <c r="K18" s="146">
        <v>1.4</v>
      </c>
      <c r="M18" s="251">
        <f t="shared" si="1"/>
        <v>1</v>
      </c>
    </row>
    <row r="19" spans="2:13">
      <c r="B19" s="219">
        <f>zestawienie!B27</f>
        <v>13</v>
      </c>
      <c r="C19" s="217" t="str">
        <f>zestawienie!C27</f>
        <v>Eurogaz Białkowo - ZZR</v>
      </c>
      <c r="D19" s="66" t="str">
        <f>IF(ISBLANK(zestawienie!D27),"",zestawienie!D27)</f>
        <v>brak</v>
      </c>
      <c r="E19" s="9" t="s">
        <v>152</v>
      </c>
      <c r="F19" s="218" t="str">
        <f t="shared" si="0"/>
        <v>III</v>
      </c>
      <c r="G19" s="108">
        <f>IFERROR(IF(analiza_1!V27=1,sym_8!$K$16,IF(analiza_1!V27=2,sym_8!$K$17,IF(analiza_1!V27=3,sym_8!$K$18,IF(analiza_1!V27=4,sym_8!$K$19,IF(analiza_1!V27=5,sym_8!$K$20,0)))))*(analiza_1!AM27+(M19*analiza_1!AN27)+analiza_1!AE27)*IF(E19=$J$23,$K$23,IF(E19=$J$24,$K$24,IF(E19=$J$25,$K$25))),"")</f>
        <v>33.6</v>
      </c>
      <c r="J19" s="150">
        <v>4</v>
      </c>
      <c r="K19" s="146">
        <v>1.6</v>
      </c>
      <c r="M19" s="251">
        <f t="shared" si="1"/>
        <v>1</v>
      </c>
    </row>
    <row r="20" spans="2:13" ht="15" thickBot="1">
      <c r="B20" s="219">
        <f>zestawienie!B28</f>
        <v>14</v>
      </c>
      <c r="C20" s="217" t="str">
        <f>zestawienie!C28</f>
        <v>Nomet - galwanizernia</v>
      </c>
      <c r="D20" s="66" t="str">
        <f>IF(ISBLANK(zestawienie!D28),"",zestawienie!D28)</f>
        <v>brak</v>
      </c>
      <c r="E20" s="9" t="s">
        <v>152</v>
      </c>
      <c r="F20" s="218" t="str">
        <f t="shared" si="0"/>
        <v>I</v>
      </c>
      <c r="G20" s="108">
        <f>IFERROR(IF(analiza_1!V28=1,sym_8!$K$16,IF(analiza_1!V28=2,sym_8!$K$17,IF(analiza_1!V28=3,sym_8!$K$18,IF(analiza_1!V28=4,sym_8!$K$19,IF(analiza_1!V28=5,sym_8!$K$20,0)))))*(analiza_1!AM28+(M20*analiza_1!AN28)+analiza_1!AE28)*IF(E20=$J$23,$K$23,IF(E20=$J$24,$K$24,IF(E20=$J$25,$K$25))),"")</f>
        <v>62.400000000000006</v>
      </c>
      <c r="J20" s="151">
        <v>5</v>
      </c>
      <c r="K20" s="147">
        <v>2</v>
      </c>
      <c r="M20" s="251">
        <f t="shared" si="1"/>
        <v>1</v>
      </c>
    </row>
    <row r="21" spans="2:13" ht="15" thickBot="1">
      <c r="B21" s="219">
        <f>zestawienie!B29</f>
        <v>15</v>
      </c>
      <c r="C21" s="217" t="str">
        <f>zestawienie!C29</f>
        <v>Eurohansa - zakład produkcyjny</v>
      </c>
      <c r="D21" s="66" t="str">
        <f>IF(ISBLANK(zestawienie!D29),"",zestawienie!D29)</f>
        <v>brak</v>
      </c>
      <c r="E21" s="9" t="s">
        <v>152</v>
      </c>
      <c r="F21" s="218" t="str">
        <f t="shared" si="0"/>
        <v>II</v>
      </c>
      <c r="G21" s="108">
        <f>IFERROR(IF(analiza_1!V29=1,sym_8!$K$16,IF(analiza_1!V29=2,sym_8!$K$17,IF(analiza_1!V29=3,sym_8!$K$18,IF(analiza_1!V29=4,sym_8!$K$19,IF(analiza_1!V29=5,sym_8!$K$20,0)))))*(analiza_1!AM29+(M21*analiza_1!AN29)+analiza_1!AE29)*IF(E21=$J$23,$K$23,IF(E21=$J$24,$K$24,IF(E21=$J$25,$K$25))),"")</f>
        <v>48</v>
      </c>
      <c r="M21" s="251">
        <f t="shared" si="1"/>
        <v>1</v>
      </c>
    </row>
    <row r="22" spans="2:13" ht="15.75" thickBot="1">
      <c r="B22" s="219">
        <f>zestawienie!B30</f>
        <v>16</v>
      </c>
      <c r="C22" s="217" t="str">
        <f>zestawienie!C30</f>
        <v>Sklep Od i Do - sklep spożywczy</v>
      </c>
      <c r="D22" s="66" t="str">
        <f>IF(ISBLANK(zestawienie!D30),"",zestawienie!D30)</f>
        <v>brak</v>
      </c>
      <c r="E22" s="9" t="s">
        <v>152</v>
      </c>
      <c r="F22" s="218" t="str">
        <f t="shared" si="0"/>
        <v>IV</v>
      </c>
      <c r="G22" s="108">
        <f>IFERROR(IF(analiza_1!V30=1,sym_8!$K$16,IF(analiza_1!V30=2,sym_8!$K$17,IF(analiza_1!V30=3,sym_8!$K$18,IF(analiza_1!V30=4,sym_8!$K$19,IF(analiza_1!V30=5,sym_8!$K$20,0)))))*(analiza_1!AM30+(M22*analiza_1!AN30)+analiza_1!AE30)*IF(E22=$J$23,$K$23,IF(E22=$J$24,$K$24,IF(E22=$J$25,$K$25))),"")</f>
        <v>23</v>
      </c>
      <c r="J22" s="335" t="s">
        <v>260</v>
      </c>
      <c r="K22" s="336"/>
      <c r="M22" s="251">
        <f t="shared" si="1"/>
        <v>1</v>
      </c>
    </row>
    <row r="23" spans="2:13">
      <c r="B23" s="219">
        <f>zestawienie!B31</f>
        <v>17</v>
      </c>
      <c r="C23" s="217" t="str">
        <f>zestawienie!C31</f>
        <v>Warsztat Ruszkowski - warsztat mechaniczny (naprawy)</v>
      </c>
      <c r="D23" s="66" t="str">
        <f>IF(ISBLANK(zestawienie!D31),"",zestawienie!D31)</f>
        <v>brak</v>
      </c>
      <c r="E23" s="9" t="s">
        <v>152</v>
      </c>
      <c r="F23" s="218" t="str">
        <f t="shared" si="0"/>
        <v>IV</v>
      </c>
      <c r="G23" s="108">
        <f>IFERROR(IF(analiza_1!V31=1,sym_8!$K$16,IF(analiza_1!V31=2,sym_8!$K$17,IF(analiza_1!V31=3,sym_8!$K$18,IF(analiza_1!V31=4,sym_8!$K$19,IF(analiza_1!V31=5,sym_8!$K$20,0)))))*(analiza_1!AM31+(M23*analiza_1!AN31)+analiza_1!AE31)*IF(E23=$J$23,$K$23,IF(E23=$J$24,$K$24,IF(E23=$J$25,$K$25))),"")</f>
        <v>17</v>
      </c>
      <c r="J23" s="229" t="s">
        <v>152</v>
      </c>
      <c r="K23" s="193">
        <v>1</v>
      </c>
      <c r="M23" s="251">
        <f t="shared" si="1"/>
        <v>1</v>
      </c>
    </row>
    <row r="24" spans="2:13">
      <c r="B24" s="219">
        <f>zestawienie!B32</f>
        <v>18</v>
      </c>
      <c r="C24" s="217" t="str">
        <f>zestawienie!C32</f>
        <v>OPEC Grudziadz - elektrocepłownia</v>
      </c>
      <c r="D24" s="66" t="str">
        <f>IF(ISBLANK(zestawienie!D32),"",zestawienie!D32)</f>
        <v>brak</v>
      </c>
      <c r="E24" s="9" t="s">
        <v>152</v>
      </c>
      <c r="F24" s="218" t="str">
        <f t="shared" si="0"/>
        <v>II</v>
      </c>
      <c r="G24" s="108">
        <f>IFERROR(IF(analiza_1!V32=1,sym_8!$K$16,IF(analiza_1!V32=2,sym_8!$K$17,IF(analiza_1!V32=3,sym_8!$K$18,IF(analiza_1!V32=4,sym_8!$K$19,IF(analiza_1!V32=5,sym_8!$K$20,0)))))*(analiza_1!AM32+(M24*analiza_1!AN32)+analiza_1!AE32)*IF(E24=$J$23,$K$23,IF(E24=$J$24,$K$24,IF(E24=$J$25,$K$25))),"")</f>
        <v>46.199999999999996</v>
      </c>
      <c r="J24" s="213" t="s">
        <v>262</v>
      </c>
      <c r="K24" s="73">
        <v>0.9</v>
      </c>
      <c r="M24" s="251">
        <f t="shared" si="1"/>
        <v>1</v>
      </c>
    </row>
    <row r="25" spans="2:13" ht="15" thickBot="1">
      <c r="B25" s="219">
        <f>zestawienie!B33</f>
        <v>19</v>
      </c>
      <c r="C25" s="217" t="str">
        <f>zestawienie!C33</f>
        <v>Zakład produkcji obuwia</v>
      </c>
      <c r="D25" s="66" t="str">
        <f>IF(ISBLANK(zestawienie!D33),"",zestawienie!D33)</f>
        <v>brak</v>
      </c>
      <c r="E25" s="9" t="s">
        <v>152</v>
      </c>
      <c r="F25" s="218" t="str">
        <f t="shared" si="0"/>
        <v>IV</v>
      </c>
      <c r="G25" s="108">
        <f>IFERROR(IF(analiza_1!V33=1,sym_8!$K$16,IF(analiza_1!V33=2,sym_8!$K$17,IF(analiza_1!V33=3,sym_8!$K$18,IF(analiza_1!V33=4,sym_8!$K$19,IF(analiza_1!V33=5,sym_8!$K$20,0)))))*(analiza_1!AM33+(M25*analiza_1!AN33)+analiza_1!AE33)*IF(E25=$J$23,$K$23,IF(E25=$J$24,$K$24,IF(E25=$J$25,$K$25))),"")</f>
        <v>27</v>
      </c>
      <c r="J25" s="214" t="s">
        <v>261</v>
      </c>
      <c r="K25" s="74">
        <v>0.6</v>
      </c>
      <c r="M25" s="251">
        <f t="shared" si="1"/>
        <v>1</v>
      </c>
    </row>
    <row r="26" spans="2:13" ht="15" thickBot="1">
      <c r="B26" s="219">
        <f>zestawienie!B34</f>
        <v>20</v>
      </c>
      <c r="C26" s="217" t="str">
        <f>zestawienie!C34</f>
        <v>Baza paliw = ZDR</v>
      </c>
      <c r="D26" s="66" t="str">
        <f>IF(ISBLANK(zestawienie!D34),"",zestawienie!D34)</f>
        <v>brak</v>
      </c>
      <c r="E26" s="9" t="s">
        <v>152</v>
      </c>
      <c r="F26" s="218" t="str">
        <f t="shared" si="0"/>
        <v>I</v>
      </c>
      <c r="G26" s="108">
        <f>IFERROR(IF(analiza_1!V34=1,sym_8!$K$16,IF(analiza_1!V34=2,sym_8!$K$17,IF(analiza_1!V34=3,sym_8!$K$18,IF(analiza_1!V34=4,sym_8!$K$19,IF(analiza_1!V34=5,sym_8!$K$20,0)))))*(analiza_1!AM34+(M26*analiza_1!AN34)+analiza_1!AE34)*IF(E26=$J$23,$K$23,IF(E26=$J$24,$K$24,IF(E26=$J$25,$K$25))),"")</f>
        <v>76</v>
      </c>
      <c r="M26" s="251">
        <f t="shared" si="1"/>
        <v>1</v>
      </c>
    </row>
    <row r="27" spans="2:13" ht="15">
      <c r="B27" s="219">
        <f>zestawienie!B35</f>
        <v>21</v>
      </c>
      <c r="C27" s="217" t="str">
        <f>zestawienie!C35</f>
        <v>Stacja demontażu</v>
      </c>
      <c r="D27" s="66" t="str">
        <f>IF(ISBLANK(zestawienie!D35),"",zestawienie!D35)</f>
        <v>brak</v>
      </c>
      <c r="E27" s="9" t="s">
        <v>152</v>
      </c>
      <c r="F27" s="218" t="str">
        <f t="shared" si="0"/>
        <v>III</v>
      </c>
      <c r="G27" s="108">
        <f>IFERROR(IF(analiza_1!V35=1,sym_8!$K$16,IF(analiza_1!V35=2,sym_8!$K$17,IF(analiza_1!V35=3,sym_8!$K$18,IF(analiza_1!V35=4,sym_8!$K$19,IF(analiza_1!V35=5,sym_8!$K$20,0)))))*(analiza_1!AM35+(M27*analiza_1!AN35)+analiza_1!AE35)*IF(E27=$J$23,$K$23,IF(E27=$J$24,$K$24,IF(E27=$J$25,$K$25))),"")</f>
        <v>32</v>
      </c>
      <c r="J27" s="325" t="s">
        <v>173</v>
      </c>
      <c r="K27" s="326"/>
      <c r="M27" s="251">
        <f t="shared" si="1"/>
        <v>1</v>
      </c>
    </row>
    <row r="28" spans="2:13">
      <c r="B28" s="219">
        <f>zestawienie!B36</f>
        <v>22</v>
      </c>
      <c r="C28" s="217" t="str">
        <f>zestawienie!C36</f>
        <v>Oczyszczalnia ścieków</v>
      </c>
      <c r="D28" s="66" t="str">
        <f>IF(ISBLANK(zestawienie!D36),"",zestawienie!D36)</f>
        <v>brak</v>
      </c>
      <c r="E28" s="9" t="s">
        <v>152</v>
      </c>
      <c r="F28" s="218" t="str">
        <f t="shared" si="0"/>
        <v>III</v>
      </c>
      <c r="G28" s="108">
        <f>IFERROR(IF(analiza_1!V36=1,sym_8!$K$16,IF(analiza_1!V36=2,sym_8!$K$17,IF(analiza_1!V36=3,sym_8!$K$18,IF(analiza_1!V36=4,sym_8!$K$19,IF(analiza_1!V36=5,sym_8!$K$20,0)))))*(analiza_1!AM36+(M28*analiza_1!AN36)+analiza_1!AE36)*IF(E28=$J$23,$K$23,IF(E28=$J$24,$K$24,IF(E28=$J$25,$K$25))),"")</f>
        <v>30</v>
      </c>
      <c r="J28" s="194" t="s">
        <v>168</v>
      </c>
      <c r="K28" s="146">
        <v>60</v>
      </c>
      <c r="M28" s="251">
        <f t="shared" si="1"/>
        <v>1</v>
      </c>
    </row>
    <row r="29" spans="2:13">
      <c r="B29" s="219">
        <f>zestawienie!B37</f>
        <v>23</v>
      </c>
      <c r="C29" s="217" t="str">
        <f>zestawienie!C37</f>
        <v>Zakład obróbki metali</v>
      </c>
      <c r="D29" s="66" t="str">
        <f>IF(ISBLANK(zestawienie!D37),"",zestawienie!D37)</f>
        <v>brak</v>
      </c>
      <c r="E29" s="9" t="s">
        <v>152</v>
      </c>
      <c r="F29" s="218" t="str">
        <f t="shared" si="0"/>
        <v>II</v>
      </c>
      <c r="G29" s="108">
        <f>IFERROR(IF(analiza_1!V37=1,sym_8!$K$16,IF(analiza_1!V37=2,sym_8!$K$17,IF(analiza_1!V37=3,sym_8!$K$18,IF(analiza_1!V37=4,sym_8!$K$19,IF(analiza_1!V37=5,sym_8!$K$20,0)))))*(analiza_1!AM37+(M29*analiza_1!AN37)+analiza_1!AE37)*IF(E29=$J$23,$K$23,IF(E29=$J$24,$K$24,IF(E29=$J$25,$K$25))),"")</f>
        <v>52</v>
      </c>
      <c r="J29" s="194" t="s">
        <v>169</v>
      </c>
      <c r="K29" s="146">
        <v>45</v>
      </c>
      <c r="M29" s="251">
        <f t="shared" si="1"/>
        <v>1</v>
      </c>
    </row>
    <row r="30" spans="2:13">
      <c r="B30" s="219">
        <f>zestawienie!B38</f>
        <v>24</v>
      </c>
      <c r="C30" s="217" t="str">
        <f>zestawienie!C38</f>
        <v>Zakład przetwarzania produktów ubocznych pochodzenia zwierzęcegp</v>
      </c>
      <c r="D30" s="66" t="str">
        <f>IF(ISBLANK(zestawienie!D38),"",zestawienie!D38)</f>
        <v>brak</v>
      </c>
      <c r="E30" s="9" t="s">
        <v>152</v>
      </c>
      <c r="F30" s="218" t="str">
        <f t="shared" si="0"/>
        <v>I</v>
      </c>
      <c r="G30" s="108">
        <f>IFERROR(IF(analiza_1!V38=1,sym_8!$K$16,IF(analiza_1!V38=2,sym_8!$K$17,IF(analiza_1!V38=3,sym_8!$K$18,IF(analiza_1!V38=4,sym_8!$K$19,IF(analiza_1!V38=5,sym_8!$K$20,0)))))*(analiza_1!AM38+(M30*analiza_1!AN38)+analiza_1!AE38)*IF(E30=$J$23,$K$23,IF(E30=$J$24,$K$24,IF(E30=$J$25,$K$25))),"")</f>
        <v>81.199999999999989</v>
      </c>
      <c r="J30" s="194" t="s">
        <v>170</v>
      </c>
      <c r="K30" s="146">
        <v>30</v>
      </c>
      <c r="M30" s="251">
        <f t="shared" si="1"/>
        <v>1</v>
      </c>
    </row>
    <row r="31" spans="2:13">
      <c r="B31" s="219">
        <f>zestawienie!B39</f>
        <v>25</v>
      </c>
      <c r="C31" s="217" t="str">
        <f>zestawienie!C39</f>
        <v>Składowisko odpadów</v>
      </c>
      <c r="D31" s="66" t="str">
        <f>IF(ISBLANK(zestawienie!D39),"",zestawienie!D39)</f>
        <v>brak</v>
      </c>
      <c r="E31" s="9" t="s">
        <v>152</v>
      </c>
      <c r="F31" s="218" t="str">
        <f t="shared" si="0"/>
        <v>II</v>
      </c>
      <c r="G31" s="108">
        <f>IFERROR(IF(analiza_1!V39=1,sym_8!$K$16,IF(analiza_1!V39=2,sym_8!$K$17,IF(analiza_1!V39=3,sym_8!$K$18,IF(analiza_1!V39=4,sym_8!$K$19,IF(analiza_1!V39=5,sym_8!$K$20,0)))))*(analiza_1!AM39+(M31*analiza_1!AN39)+analiza_1!AE39)*IF(E31=$J$23,$K$23,IF(E31=$J$24,$K$24,IF(E31=$J$25,$K$25))),"")</f>
        <v>53.199999999999996</v>
      </c>
      <c r="J31" s="194" t="s">
        <v>171</v>
      </c>
      <c r="K31" s="146">
        <v>15</v>
      </c>
      <c r="M31" s="251">
        <f t="shared" si="1"/>
        <v>1</v>
      </c>
    </row>
    <row r="32" spans="2:13" ht="15" thickBot="1">
      <c r="B32" s="219">
        <f>zestawienie!B40</f>
        <v>26</v>
      </c>
      <c r="C32" s="217" t="str">
        <f>zestawienie!C40</f>
        <v>Zakład przetwarzania zseie</v>
      </c>
      <c r="D32" s="66" t="str">
        <f>IF(ISBLANK(zestawienie!D40),"",zestawienie!D40)</f>
        <v>brak</v>
      </c>
      <c r="E32" s="9" t="s">
        <v>152</v>
      </c>
      <c r="F32" s="218" t="str">
        <f t="shared" si="0"/>
        <v>III</v>
      </c>
      <c r="G32" s="108">
        <f>IFERROR(IF(analiza_1!V40=1,sym_8!$K$16,IF(analiza_1!V40=2,sym_8!$K$17,IF(analiza_1!V40=3,sym_8!$K$18,IF(analiza_1!V40=4,sym_8!$K$19,IF(analiza_1!V40=5,sym_8!$K$20,0)))))*(analiza_1!AM40+(M32*analiza_1!AN40)+analiza_1!AE40)*IF(E32=$J$23,$K$23,IF(E32=$J$24,$K$24,IF(E32=$J$25,$K$25))),"")</f>
        <v>36</v>
      </c>
      <c r="J32" s="195" t="s">
        <v>172</v>
      </c>
      <c r="K32" s="147">
        <v>0</v>
      </c>
      <c r="M32" s="251">
        <f t="shared" si="1"/>
        <v>1</v>
      </c>
    </row>
    <row r="33" spans="2:13">
      <c r="B33" s="219">
        <f>zestawienie!B41</f>
        <v>27</v>
      </c>
      <c r="C33" s="217" t="str">
        <f>zestawienie!C41</f>
        <v>Zakład przetwarzania ZSEiE</v>
      </c>
      <c r="D33" s="66" t="str">
        <f>IF(ISBLANK(zestawienie!D41),"",zestawienie!D41)</f>
        <v>brak</v>
      </c>
      <c r="E33" s="9" t="s">
        <v>152</v>
      </c>
      <c r="F33" s="218" t="str">
        <f t="shared" si="0"/>
        <v>III</v>
      </c>
      <c r="G33" s="108">
        <f>IFERROR(IF(analiza_1!V41=1,sym_8!$K$16,IF(analiza_1!V41=2,sym_8!$K$17,IF(analiza_1!V41=3,sym_8!$K$18,IF(analiza_1!V41=4,sym_8!$K$19,IF(analiza_1!V41=5,sym_8!$K$20,0)))))*(analiza_1!AM41+(M33*analiza_1!AN41)+analiza_1!AE41)*IF(E33=$J$23,$K$23,IF(E33=$J$24,$K$24,IF(E33=$J$25,$K$25))),"")</f>
        <v>40.599999999999994</v>
      </c>
      <c r="M33" s="251">
        <f t="shared" si="1"/>
        <v>1</v>
      </c>
    </row>
    <row r="34" spans="2:13">
      <c r="B34" s="219">
        <f>zestawienie!B42</f>
        <v>28</v>
      </c>
      <c r="C34" s="217" t="str">
        <f>zestawienie!C42</f>
        <v xml:space="preserve">Skup złomu </v>
      </c>
      <c r="D34" s="66" t="str">
        <f>IF(ISBLANK(zestawienie!D42),"",zestawienie!D42)</f>
        <v>brak</v>
      </c>
      <c r="E34" s="9" t="s">
        <v>152</v>
      </c>
      <c r="F34" s="218" t="str">
        <f t="shared" si="0"/>
        <v>IV</v>
      </c>
      <c r="G34" s="108">
        <f>IFERROR(IF(analiza_1!V42=1,sym_8!$K$16,IF(analiza_1!V42=2,sym_8!$K$17,IF(analiza_1!V42=3,sym_8!$K$18,IF(analiza_1!V42=4,sym_8!$K$19,IF(analiza_1!V42=5,sym_8!$K$20,0)))))*(analiza_1!AM42+(M34*analiza_1!AN42)+analiza_1!AE42)*IF(E34=$J$23,$K$23,IF(E34=$J$24,$K$24,IF(E34=$J$25,$K$25))),"")</f>
        <v>20</v>
      </c>
      <c r="M34" s="251">
        <f t="shared" si="1"/>
        <v>1</v>
      </c>
    </row>
    <row r="35" spans="2:13">
      <c r="B35" s="219">
        <f>zestawienie!B43</f>
        <v>29</v>
      </c>
      <c r="C35" s="217" t="str">
        <f>zestawienie!C43</f>
        <v xml:space="preserve">Elektrociepłownia Andrychów </v>
      </c>
      <c r="D35" s="66" t="str">
        <f>IF(ISBLANK(zestawienie!D43),"",zestawienie!D43)</f>
        <v>brak</v>
      </c>
      <c r="E35" s="9" t="s">
        <v>152</v>
      </c>
      <c r="F35" s="218" t="str">
        <f t="shared" si="0"/>
        <v>I</v>
      </c>
      <c r="G35" s="108">
        <f>IFERROR(IF(analiza_1!V43=1,sym_8!$K$16,IF(analiza_1!V43=2,sym_8!$K$17,IF(analiza_1!V43=3,sym_8!$K$18,IF(analiza_1!V43=4,sym_8!$K$19,IF(analiza_1!V43=5,sym_8!$K$20,0)))))*(analiza_1!AM43+(M35*analiza_1!AN43)+analiza_1!AE43)*IF(E35=$J$23,$K$23,IF(E35=$J$24,$K$24,IF(E35=$J$25,$K$25))),"")</f>
        <v>61.599999999999994</v>
      </c>
      <c r="M35" s="251">
        <f t="shared" si="1"/>
        <v>1</v>
      </c>
    </row>
    <row r="36" spans="2:13">
      <c r="B36" s="219">
        <f>zestawienie!B44</f>
        <v>30</v>
      </c>
      <c r="C36" s="217" t="str">
        <f>zestawienie!C44</f>
        <v xml:space="preserve">Elektrownia Siersza </v>
      </c>
      <c r="D36" s="66" t="str">
        <f>IF(ISBLANK(zestawienie!D44),"",zestawienie!D44)</f>
        <v>brak</v>
      </c>
      <c r="E36" s="9" t="s">
        <v>152</v>
      </c>
      <c r="F36" s="218" t="str">
        <f t="shared" si="0"/>
        <v>II</v>
      </c>
      <c r="G36" s="108">
        <f>IFERROR(IF(analiza_1!V44=1,sym_8!$K$16,IF(analiza_1!V44=2,sym_8!$K$17,IF(analiza_1!V44=3,sym_8!$K$18,IF(analiza_1!V44=4,sym_8!$K$19,IF(analiza_1!V44=5,sym_8!$K$20,0)))))*(analiza_1!AM44+(M36*analiza_1!AN44)+analiza_1!AE44)*IF(E36=$J$23,$K$23,IF(E36=$J$24,$K$24,IF(E36=$J$25,$K$25))),"")</f>
        <v>54.599999999999994</v>
      </c>
      <c r="M36" s="251">
        <f t="shared" si="1"/>
        <v>1</v>
      </c>
    </row>
    <row r="37" spans="2:13">
      <c r="B37" s="219">
        <f>zestawienie!B45</f>
        <v>31</v>
      </c>
      <c r="C37" s="217" t="str">
        <f>zestawienie!C45</f>
        <v xml:space="preserve">Składowisko odpadów innych niż niebezpieczne i obojętne </v>
      </c>
      <c r="D37" s="66" t="str">
        <f>IF(ISBLANK(zestawienie!D45),"",zestawienie!D45)</f>
        <v>brak</v>
      </c>
      <c r="E37" s="9" t="s">
        <v>152</v>
      </c>
      <c r="F37" s="218" t="str">
        <f t="shared" si="0"/>
        <v>I</v>
      </c>
      <c r="G37" s="108">
        <f>IFERROR(IF(analiza_1!V45=1,sym_8!$K$16,IF(analiza_1!V45=2,sym_8!$K$17,IF(analiza_1!V45=3,sym_8!$K$18,IF(analiza_1!V45=4,sym_8!$K$19,IF(analiza_1!V45=5,sym_8!$K$20,0)))))*(analiza_1!AM45+(M37*analiza_1!AN45)+analiza_1!AE45)*IF(E37=$J$23,$K$23,IF(E37=$J$24,$K$24,IF(E37=$J$25,$K$25))),"")</f>
        <v>65.8</v>
      </c>
      <c r="M37" s="251">
        <f t="shared" si="1"/>
        <v>1</v>
      </c>
    </row>
    <row r="38" spans="2:13">
      <c r="B38" s="219">
        <f>zestawienie!B46</f>
        <v>32</v>
      </c>
      <c r="C38" s="217" t="str">
        <f>zestawienie!C46</f>
        <v xml:space="preserve">Zakład cukierniczy </v>
      </c>
      <c r="D38" s="66" t="str">
        <f>IF(ISBLANK(zestawienie!D46),"",zestawienie!D46)</f>
        <v>brak</v>
      </c>
      <c r="E38" s="9" t="s">
        <v>152</v>
      </c>
      <c r="F38" s="218" t="str">
        <f t="shared" si="0"/>
        <v>IV</v>
      </c>
      <c r="G38" s="108">
        <f>IFERROR(IF(analiza_1!V46=1,sym_8!$K$16,IF(analiza_1!V46=2,sym_8!$K$17,IF(analiza_1!V46=3,sym_8!$K$18,IF(analiza_1!V46=4,sym_8!$K$19,IF(analiza_1!V46=5,sym_8!$K$20,0)))))*(analiza_1!AM46+(M38*analiza_1!AN46)+analiza_1!AE46)*IF(E38=$J$23,$K$23,IF(E38=$J$24,$K$24,IF(E38=$J$25,$K$25))),"")</f>
        <v>19</v>
      </c>
      <c r="M38" s="251">
        <f t="shared" si="1"/>
        <v>1</v>
      </c>
    </row>
    <row r="39" spans="2:13">
      <c r="B39" s="219">
        <f>zestawienie!B47</f>
        <v>33</v>
      </c>
      <c r="C39" s="217" t="str">
        <f>zestawienie!C47</f>
        <v xml:space="preserve">Stacja demontażu pojazdów </v>
      </c>
      <c r="D39" s="66" t="str">
        <f>IF(ISBLANK(zestawienie!D47),"",zestawienie!D47)</f>
        <v>brak</v>
      </c>
      <c r="E39" s="9" t="s">
        <v>152</v>
      </c>
      <c r="F39" s="218" t="str">
        <f t="shared" si="0"/>
        <v>III</v>
      </c>
      <c r="G39" s="108">
        <f>IFERROR(IF(analiza_1!V47=1,sym_8!$K$16,IF(analiza_1!V47=2,sym_8!$K$17,IF(analiza_1!V47=3,sym_8!$K$18,IF(analiza_1!V47=4,sym_8!$K$19,IF(analiza_1!V47=5,sym_8!$K$20,0)))))*(analiza_1!AM47+(M39*analiza_1!AN47)+analiza_1!AE47)*IF(E39=$J$23,$K$23,IF(E39=$J$24,$K$24,IF(E39=$J$25,$K$25))),"")</f>
        <v>33.6</v>
      </c>
      <c r="M39" s="251">
        <f t="shared" si="1"/>
        <v>1</v>
      </c>
    </row>
    <row r="40" spans="2:13">
      <c r="B40" s="219">
        <f>zestawienie!B48</f>
        <v>34</v>
      </c>
      <c r="C40" s="217" t="str">
        <f>zestawienie!C48</f>
        <v xml:space="preserve">Zakład produkcy gąbki florystycznej </v>
      </c>
      <c r="D40" s="66" t="str">
        <f>IF(ISBLANK(zestawienie!D48),"",zestawienie!D48)</f>
        <v>brak</v>
      </c>
      <c r="E40" s="9" t="s">
        <v>152</v>
      </c>
      <c r="F40" s="218" t="str">
        <f t="shared" si="0"/>
        <v>III</v>
      </c>
      <c r="G40" s="108">
        <f>IFERROR(IF(analiza_1!V48=1,sym_8!$K$16,IF(analiza_1!V48=2,sym_8!$K$17,IF(analiza_1!V48=3,sym_8!$K$18,IF(analiza_1!V48=4,sym_8!$K$19,IF(analiza_1!V48=5,sym_8!$K$20,0)))))*(analiza_1!AM48+(M40*analiza_1!AN48)+analiza_1!AE48)*IF(E40=$J$23,$K$23,IF(E40=$J$24,$K$24,IF(E40=$J$25,$K$25))),"")</f>
        <v>37.199999999999996</v>
      </c>
      <c r="M40" s="251">
        <f t="shared" si="1"/>
        <v>1</v>
      </c>
    </row>
    <row r="41" spans="2:13">
      <c r="B41" s="219">
        <f>zestawienie!B49</f>
        <v>35</v>
      </c>
      <c r="C41" s="217" t="str">
        <f>zestawienie!C49</f>
        <v/>
      </c>
      <c r="D41" s="66" t="str">
        <f>IF(ISBLANK(zestawienie!D49),"",zestawienie!D49)</f>
        <v/>
      </c>
      <c r="E41" s="9"/>
      <c r="F41" s="218" t="str">
        <f t="shared" si="0"/>
        <v/>
      </c>
      <c r="G41" s="108" t="str">
        <f>IFERROR(IF(analiza_1!V49=1,sym_8!$K$16,IF(analiza_1!V49=2,sym_8!$K$17,IF(analiza_1!V49=3,sym_8!$K$18,IF(analiza_1!V49=4,sym_8!$K$19,IF(analiza_1!V49=5,sym_8!$K$20,0)))))*(analiza_1!AM49+(M41*analiza_1!AN49)+analiza_1!AE49)*IF(E41=$J$23,$K$23,IF(E41=$J$24,$K$24,IF(E41=$J$25,$K$25))),"")</f>
        <v/>
      </c>
      <c r="M41" s="251">
        <f t="shared" si="1"/>
        <v>1</v>
      </c>
    </row>
    <row r="42" spans="2:13">
      <c r="B42" s="219">
        <f>zestawienie!B50</f>
        <v>36</v>
      </c>
      <c r="C42" s="217" t="str">
        <f>zestawienie!C50</f>
        <v/>
      </c>
      <c r="D42" s="66" t="str">
        <f>IF(ISBLANK(zestawienie!D50),"",zestawienie!D50)</f>
        <v/>
      </c>
      <c r="E42" s="9"/>
      <c r="F42" s="218" t="str">
        <f t="shared" si="0"/>
        <v/>
      </c>
      <c r="G42" s="108" t="str">
        <f>IFERROR(IF(analiza_1!V50=1,sym_8!$K$16,IF(analiza_1!V50=2,sym_8!$K$17,IF(analiza_1!V50=3,sym_8!$K$18,IF(analiza_1!V50=4,sym_8!$K$19,IF(analiza_1!V50=5,sym_8!$K$20,0)))))*(analiza_1!AM50+(M42*analiza_1!AN50)+analiza_1!AE50)*IF(E42=$J$23,$K$23,IF(E42=$J$24,$K$24,IF(E42=$J$25,$K$25))),"")</f>
        <v/>
      </c>
      <c r="M42" s="251">
        <f t="shared" si="1"/>
        <v>1</v>
      </c>
    </row>
    <row r="43" spans="2:13">
      <c r="B43" s="219">
        <f>zestawienie!B51</f>
        <v>37</v>
      </c>
      <c r="C43" s="217" t="str">
        <f>zestawienie!C51</f>
        <v/>
      </c>
      <c r="D43" s="66" t="str">
        <f>IF(ISBLANK(zestawienie!D51),"",zestawienie!D51)</f>
        <v/>
      </c>
      <c r="E43" s="9"/>
      <c r="F43" s="218" t="str">
        <f t="shared" si="0"/>
        <v/>
      </c>
      <c r="G43" s="108" t="str">
        <f>IFERROR(IF(analiza_1!V51=1,sym_8!$K$16,IF(analiza_1!V51=2,sym_8!$K$17,IF(analiza_1!V51=3,sym_8!$K$18,IF(analiza_1!V51=4,sym_8!$K$19,IF(analiza_1!V51=5,sym_8!$K$20,0)))))*(analiza_1!AM51+(M43*analiza_1!AN51)+analiza_1!AE51)*IF(E43=$J$23,$K$23,IF(E43=$J$24,$K$24,IF(E43=$J$25,$K$25))),"")</f>
        <v/>
      </c>
      <c r="M43" s="251">
        <f t="shared" si="1"/>
        <v>1</v>
      </c>
    </row>
    <row r="44" spans="2:13">
      <c r="B44" s="219">
        <f>zestawienie!B52</f>
        <v>38</v>
      </c>
      <c r="C44" s="217" t="str">
        <f>zestawienie!C52</f>
        <v/>
      </c>
      <c r="D44" s="66" t="str">
        <f>IF(ISBLANK(zestawienie!D52),"",zestawienie!D52)</f>
        <v/>
      </c>
      <c r="E44" s="9"/>
      <c r="F44" s="218" t="str">
        <f t="shared" si="0"/>
        <v/>
      </c>
      <c r="G44" s="108" t="str">
        <f>IFERROR(IF(analiza_1!V52=1,sym_8!$K$16,IF(analiza_1!V52=2,sym_8!$K$17,IF(analiza_1!V52=3,sym_8!$K$18,IF(analiza_1!V52=4,sym_8!$K$19,IF(analiza_1!V52=5,sym_8!$K$20,0)))))*(analiza_1!AM52+(M44*analiza_1!AN52)+analiza_1!AE52)*IF(E44=$J$23,$K$23,IF(E44=$J$24,$K$24,IF(E44=$J$25,$K$25))),"")</f>
        <v/>
      </c>
      <c r="M44" s="251">
        <f t="shared" si="1"/>
        <v>1</v>
      </c>
    </row>
    <row r="45" spans="2:13">
      <c r="B45" s="219">
        <f>zestawienie!B53</f>
        <v>39</v>
      </c>
      <c r="C45" s="217" t="str">
        <f>zestawienie!C53</f>
        <v/>
      </c>
      <c r="D45" s="66" t="str">
        <f>IF(ISBLANK(zestawienie!D53),"",zestawienie!D53)</f>
        <v/>
      </c>
      <c r="E45" s="9"/>
      <c r="F45" s="218" t="str">
        <f t="shared" si="0"/>
        <v/>
      </c>
      <c r="G45" s="108" t="str">
        <f>IFERROR(IF(analiza_1!V53=1,sym_8!$K$16,IF(analiza_1!V53=2,sym_8!$K$17,IF(analiza_1!V53=3,sym_8!$K$18,IF(analiza_1!V53=4,sym_8!$K$19,IF(analiza_1!V53=5,sym_8!$K$20,0)))))*(analiza_1!AM53+(M45*analiza_1!AN53)+analiza_1!AE53)*IF(E45=$J$23,$K$23,IF(E45=$J$24,$K$24,IF(E45=$J$25,$K$25))),"")</f>
        <v/>
      </c>
      <c r="M45" s="251">
        <f t="shared" si="1"/>
        <v>1</v>
      </c>
    </row>
    <row r="46" spans="2:13">
      <c r="B46" s="219">
        <f>zestawienie!B54</f>
        <v>40</v>
      </c>
      <c r="C46" s="217" t="str">
        <f>zestawienie!C54</f>
        <v/>
      </c>
      <c r="D46" s="66" t="str">
        <f>IF(ISBLANK(zestawienie!D54),"",zestawienie!D54)</f>
        <v/>
      </c>
      <c r="E46" s="9"/>
      <c r="F46" s="218" t="str">
        <f t="shared" si="0"/>
        <v/>
      </c>
      <c r="G46" s="108" t="str">
        <f>IFERROR(IF(analiza_1!V54=1,sym_8!$K$16,IF(analiza_1!V54=2,sym_8!$K$17,IF(analiza_1!V54=3,sym_8!$K$18,IF(analiza_1!V54=4,sym_8!$K$19,IF(analiza_1!V54=5,sym_8!$K$20,0)))))*(analiza_1!AM54+(M46*analiza_1!AN54)+analiza_1!AE54)*IF(E46=$J$23,$K$23,IF(E46=$J$24,$K$24,IF(E46=$J$25,$K$25))),"")</f>
        <v/>
      </c>
      <c r="M46" s="251">
        <f t="shared" si="1"/>
        <v>1</v>
      </c>
    </row>
    <row r="47" spans="2:13">
      <c r="B47" s="219">
        <f>zestawienie!B55</f>
        <v>41</v>
      </c>
      <c r="C47" s="217" t="str">
        <f>zestawienie!C55</f>
        <v/>
      </c>
      <c r="D47" s="66" t="str">
        <f>IF(ISBLANK(zestawienie!D55),"",zestawienie!D55)</f>
        <v/>
      </c>
      <c r="E47" s="9"/>
      <c r="F47" s="218" t="str">
        <f t="shared" si="0"/>
        <v/>
      </c>
      <c r="G47" s="108" t="str">
        <f>IFERROR(IF(analiza_1!V55=1,sym_8!$K$16,IF(analiza_1!V55=2,sym_8!$K$17,IF(analiza_1!V55=3,sym_8!$K$18,IF(analiza_1!V55=4,sym_8!$K$19,IF(analiza_1!V55=5,sym_8!$K$20,0)))))*(analiza_1!AM55+(M47*analiza_1!AN55)+analiza_1!AE55)*IF(E47=$J$23,$K$23,IF(E47=$J$24,$K$24,IF(E47=$J$25,$K$25))),"")</f>
        <v/>
      </c>
      <c r="M47" s="251">
        <f t="shared" si="1"/>
        <v>1</v>
      </c>
    </row>
    <row r="48" spans="2:13">
      <c r="B48" s="219">
        <f>zestawienie!B56</f>
        <v>42</v>
      </c>
      <c r="C48" s="217" t="str">
        <f>zestawienie!C56</f>
        <v/>
      </c>
      <c r="D48" s="66" t="str">
        <f>IF(ISBLANK(zestawienie!D56),"",zestawienie!D56)</f>
        <v/>
      </c>
      <c r="E48" s="9"/>
      <c r="F48" s="218" t="str">
        <f t="shared" si="0"/>
        <v/>
      </c>
      <c r="G48" s="108" t="str">
        <f>IFERROR(IF(analiza_1!V56=1,sym_8!$K$16,IF(analiza_1!V56=2,sym_8!$K$17,IF(analiza_1!V56=3,sym_8!$K$18,IF(analiza_1!V56=4,sym_8!$K$19,IF(analiza_1!V56=5,sym_8!$K$20,0)))))*(analiza_1!AM56+(M48*analiza_1!AN56)+analiza_1!AE56)*IF(E48=$J$23,$K$23,IF(E48=$J$24,$K$24,IF(E48=$J$25,$K$25))),"")</f>
        <v/>
      </c>
      <c r="M48" s="251">
        <f t="shared" si="1"/>
        <v>1</v>
      </c>
    </row>
    <row r="49" spans="2:13">
      <c r="B49" s="219">
        <f>zestawienie!B57</f>
        <v>43</v>
      </c>
      <c r="C49" s="217" t="str">
        <f>zestawienie!C57</f>
        <v/>
      </c>
      <c r="D49" s="66" t="str">
        <f>IF(ISBLANK(zestawienie!D57),"",zestawienie!D57)</f>
        <v/>
      </c>
      <c r="E49" s="9"/>
      <c r="F49" s="218" t="str">
        <f t="shared" si="0"/>
        <v/>
      </c>
      <c r="G49" s="108" t="str">
        <f>IFERROR(IF(analiza_1!V57=1,sym_8!$K$16,IF(analiza_1!V57=2,sym_8!$K$17,IF(analiza_1!V57=3,sym_8!$K$18,IF(analiza_1!V57=4,sym_8!$K$19,IF(analiza_1!V57=5,sym_8!$K$20,0)))))*(analiza_1!AM57+(M49*analiza_1!AN57)+analiza_1!AE57)*IF(E49=$J$23,$K$23,IF(E49=$J$24,$K$24,IF(E49=$J$25,$K$25))),"")</f>
        <v/>
      </c>
      <c r="M49" s="251">
        <f t="shared" si="1"/>
        <v>1</v>
      </c>
    </row>
    <row r="50" spans="2:13">
      <c r="B50" s="219">
        <f>zestawienie!B58</f>
        <v>44</v>
      </c>
      <c r="C50" s="217" t="str">
        <f>zestawienie!C58</f>
        <v/>
      </c>
      <c r="D50" s="66" t="str">
        <f>IF(ISBLANK(zestawienie!D58),"",zestawienie!D58)</f>
        <v/>
      </c>
      <c r="E50" s="9"/>
      <c r="F50" s="218" t="str">
        <f t="shared" si="0"/>
        <v/>
      </c>
      <c r="G50" s="108" t="str">
        <f>IFERROR(IF(analiza_1!V58=1,sym_8!$K$16,IF(analiza_1!V58=2,sym_8!$K$17,IF(analiza_1!V58=3,sym_8!$K$18,IF(analiza_1!V58=4,sym_8!$K$19,IF(analiza_1!V58=5,sym_8!$K$20,0)))))*(analiza_1!AM58+(M50*analiza_1!AN58)+analiza_1!AE58)*IF(E50=$J$23,$K$23,IF(E50=$J$24,$K$24,IF(E50=$J$25,$K$25))),"")</f>
        <v/>
      </c>
      <c r="M50" s="251">
        <f t="shared" si="1"/>
        <v>1</v>
      </c>
    </row>
    <row r="51" spans="2:13">
      <c r="B51" s="219">
        <f>zestawienie!B59</f>
        <v>45</v>
      </c>
      <c r="C51" s="217" t="str">
        <f>zestawienie!C59</f>
        <v/>
      </c>
      <c r="D51" s="66" t="str">
        <f>IF(ISBLANK(zestawienie!D59),"",zestawienie!D59)</f>
        <v/>
      </c>
      <c r="E51" s="9"/>
      <c r="F51" s="218" t="str">
        <f t="shared" si="0"/>
        <v/>
      </c>
      <c r="G51" s="108" t="str">
        <f>IFERROR(IF(analiza_1!V59=1,sym_8!$K$16,IF(analiza_1!V59=2,sym_8!$K$17,IF(analiza_1!V59=3,sym_8!$K$18,IF(analiza_1!V59=4,sym_8!$K$19,IF(analiza_1!V59=5,sym_8!$K$20,0)))))*(analiza_1!AM59+(M51*analiza_1!AN59)+analiza_1!AE59)*IF(E51=$J$23,$K$23,IF(E51=$J$24,$K$24,IF(E51=$J$25,$K$25))),"")</f>
        <v/>
      </c>
      <c r="M51" s="251">
        <f t="shared" si="1"/>
        <v>1</v>
      </c>
    </row>
    <row r="52" spans="2:13">
      <c r="B52" s="219">
        <f>zestawienie!B60</f>
        <v>46</v>
      </c>
      <c r="C52" s="217" t="str">
        <f>zestawienie!C60</f>
        <v/>
      </c>
      <c r="D52" s="66" t="str">
        <f>IF(ISBLANK(zestawienie!D60),"",zestawienie!D60)</f>
        <v/>
      </c>
      <c r="E52" s="9"/>
      <c r="F52" s="218" t="str">
        <f t="shared" si="0"/>
        <v/>
      </c>
      <c r="G52" s="108" t="str">
        <f>IFERROR(IF(analiza_1!V60=1,sym_8!$K$16,IF(analiza_1!V60=2,sym_8!$K$17,IF(analiza_1!V60=3,sym_8!$K$18,IF(analiza_1!V60=4,sym_8!$K$19,IF(analiza_1!V60=5,sym_8!$K$20,0)))))*(analiza_1!AM60+(M52*analiza_1!AN60)+analiza_1!AE60)*IF(E52=$J$23,$K$23,IF(E52=$J$24,$K$24,IF(E52=$J$25,$K$25))),"")</f>
        <v/>
      </c>
      <c r="M52" s="251">
        <f t="shared" si="1"/>
        <v>1</v>
      </c>
    </row>
    <row r="53" spans="2:13">
      <c r="B53" s="219">
        <f>zestawienie!B61</f>
        <v>47</v>
      </c>
      <c r="C53" s="217" t="str">
        <f>zestawienie!C61</f>
        <v/>
      </c>
      <c r="D53" s="66" t="str">
        <f>IF(ISBLANK(zestawienie!D61),"",zestawienie!D61)</f>
        <v/>
      </c>
      <c r="E53" s="9"/>
      <c r="F53" s="218" t="str">
        <f t="shared" si="0"/>
        <v/>
      </c>
      <c r="G53" s="108" t="str">
        <f>IFERROR(IF(analiza_1!V61=1,sym_8!$K$16,IF(analiza_1!V61=2,sym_8!$K$17,IF(analiza_1!V61=3,sym_8!$K$18,IF(analiza_1!V61=4,sym_8!$K$19,IF(analiza_1!V61=5,sym_8!$K$20,0)))))*(analiza_1!AM61+(M53*analiza_1!AN61)+analiza_1!AE61)*IF(E53=$J$23,$K$23,IF(E53=$J$24,$K$24,IF(E53=$J$25,$K$25))),"")</f>
        <v/>
      </c>
      <c r="M53" s="251">
        <f t="shared" si="1"/>
        <v>1</v>
      </c>
    </row>
    <row r="54" spans="2:13">
      <c r="B54" s="219">
        <f>zestawienie!B62</f>
        <v>48</v>
      </c>
      <c r="C54" s="217" t="str">
        <f>zestawienie!C62</f>
        <v/>
      </c>
      <c r="D54" s="66" t="str">
        <f>IF(ISBLANK(zestawienie!D62),"",zestawienie!D62)</f>
        <v/>
      </c>
      <c r="E54" s="9"/>
      <c r="F54" s="218" t="str">
        <f t="shared" si="0"/>
        <v/>
      </c>
      <c r="G54" s="108" t="str">
        <f>IFERROR(IF(analiza_1!V62=1,sym_8!$K$16,IF(analiza_1!V62=2,sym_8!$K$17,IF(analiza_1!V62=3,sym_8!$K$18,IF(analiza_1!V62=4,sym_8!$K$19,IF(analiza_1!V62=5,sym_8!$K$20,0)))))*(analiza_1!AM62+(M54*analiza_1!AN62)+analiza_1!AE62)*IF(E54=$J$23,$K$23,IF(E54=$J$24,$K$24,IF(E54=$J$25,$K$25))),"")</f>
        <v/>
      </c>
      <c r="M54" s="251">
        <f t="shared" si="1"/>
        <v>1</v>
      </c>
    </row>
    <row r="55" spans="2:13">
      <c r="B55" s="219">
        <f>zestawienie!B63</f>
        <v>49</v>
      </c>
      <c r="C55" s="217" t="str">
        <f>zestawienie!C63</f>
        <v/>
      </c>
      <c r="D55" s="66" t="str">
        <f>IF(ISBLANK(zestawienie!D63),"",zestawienie!D63)</f>
        <v/>
      </c>
      <c r="E55" s="9"/>
      <c r="F55" s="218" t="str">
        <f t="shared" si="0"/>
        <v/>
      </c>
      <c r="G55" s="108" t="str">
        <f>IFERROR(IF(analiza_1!V63=1,sym_8!$K$16,IF(analiza_1!V63=2,sym_8!$K$17,IF(analiza_1!V63=3,sym_8!$K$18,IF(analiza_1!V63=4,sym_8!$K$19,IF(analiza_1!V63=5,sym_8!$K$20,0)))))*(analiza_1!AM63+(M55*analiza_1!AN63)+analiza_1!AE63)*IF(E55=$J$23,$K$23,IF(E55=$J$24,$K$24,IF(E55=$J$25,$K$25))),"")</f>
        <v/>
      </c>
      <c r="M55" s="251">
        <f t="shared" si="1"/>
        <v>1</v>
      </c>
    </row>
    <row r="56" spans="2:13">
      <c r="B56" s="219">
        <f>zestawienie!B64</f>
        <v>50</v>
      </c>
      <c r="C56" s="217" t="str">
        <f>zestawienie!C64</f>
        <v/>
      </c>
      <c r="D56" s="66" t="str">
        <f>IF(ISBLANK(zestawienie!D64),"",zestawienie!D64)</f>
        <v/>
      </c>
      <c r="E56" s="9"/>
      <c r="F56" s="218" t="str">
        <f t="shared" si="0"/>
        <v/>
      </c>
      <c r="G56" s="108" t="str">
        <f>IFERROR(IF(analiza_1!V64=1,sym_8!$K$16,IF(analiza_1!V64=2,sym_8!$K$17,IF(analiza_1!V64=3,sym_8!$K$18,IF(analiza_1!V64=4,sym_8!$K$19,IF(analiza_1!V64=5,sym_8!$K$20,0)))))*(analiza_1!AM64+(M56*analiza_1!AN64)+analiza_1!AE64)*IF(E56=$J$23,$K$23,IF(E56=$J$24,$K$24,IF(E56=$J$25,$K$25))),"")</f>
        <v/>
      </c>
      <c r="M56" s="251">
        <f t="shared" si="1"/>
        <v>1</v>
      </c>
    </row>
    <row r="57" spans="2:13">
      <c r="B57" s="219">
        <f>zestawienie!B65</f>
        <v>51</v>
      </c>
      <c r="C57" s="217" t="str">
        <f>zestawienie!C65</f>
        <v/>
      </c>
      <c r="D57" s="66" t="str">
        <f>IF(ISBLANK(zestawienie!D65),"",zestawienie!D65)</f>
        <v/>
      </c>
      <c r="E57" s="9"/>
      <c r="F57" s="218" t="str">
        <f t="shared" si="0"/>
        <v/>
      </c>
      <c r="G57" s="108" t="str">
        <f>IFERROR(IF(analiza_1!V65=1,sym_8!$K$16,IF(analiza_1!V65=2,sym_8!$K$17,IF(analiza_1!V65=3,sym_8!$K$18,IF(analiza_1!V65=4,sym_8!$K$19,IF(analiza_1!V65=5,sym_8!$K$20,0)))))*(analiza_1!AM65+(M57*analiza_1!AN65)+analiza_1!AE65)*IF(E57=$J$23,$K$23,IF(E57=$J$24,$K$24,IF(E57=$J$25,$K$25))),"")</f>
        <v/>
      </c>
      <c r="M57" s="251">
        <f t="shared" si="1"/>
        <v>1</v>
      </c>
    </row>
    <row r="58" spans="2:13">
      <c r="B58" s="219">
        <f>zestawienie!B66</f>
        <v>52</v>
      </c>
      <c r="C58" s="217" t="str">
        <f>zestawienie!C66</f>
        <v/>
      </c>
      <c r="D58" s="66" t="str">
        <f>IF(ISBLANK(zestawienie!D66),"",zestawienie!D66)</f>
        <v/>
      </c>
      <c r="E58" s="9"/>
      <c r="F58" s="218" t="str">
        <f t="shared" si="0"/>
        <v/>
      </c>
      <c r="G58" s="108" t="str">
        <f>IFERROR(IF(analiza_1!V66=1,sym_8!$K$16,IF(analiza_1!V66=2,sym_8!$K$17,IF(analiza_1!V66=3,sym_8!$K$18,IF(analiza_1!V66=4,sym_8!$K$19,IF(analiza_1!V66=5,sym_8!$K$20,0)))))*(analiza_1!AM66+(M58*analiza_1!AN66)+analiza_1!AE66)*IF(E58=$J$23,$K$23,IF(E58=$J$24,$K$24,IF(E58=$J$25,$K$25))),"")</f>
        <v/>
      </c>
      <c r="M58" s="251">
        <f t="shared" si="1"/>
        <v>1</v>
      </c>
    </row>
    <row r="59" spans="2:13">
      <c r="B59" s="219">
        <f>zestawienie!B67</f>
        <v>53</v>
      </c>
      <c r="C59" s="217" t="str">
        <f>zestawienie!C67</f>
        <v/>
      </c>
      <c r="D59" s="66" t="str">
        <f>IF(ISBLANK(zestawienie!D67),"",zestawienie!D67)</f>
        <v/>
      </c>
      <c r="E59" s="9"/>
      <c r="F59" s="218" t="str">
        <f t="shared" si="0"/>
        <v/>
      </c>
      <c r="G59" s="108" t="str">
        <f>IFERROR(IF(analiza_1!V67=1,sym_8!$K$16,IF(analiza_1!V67=2,sym_8!$K$17,IF(analiza_1!V67=3,sym_8!$K$18,IF(analiza_1!V67=4,sym_8!$K$19,IF(analiza_1!V67=5,sym_8!$K$20,0)))))*(analiza_1!AM67+(M59*analiza_1!AN67)+analiza_1!AE67)*IF(E59=$J$23,$K$23,IF(E59=$J$24,$K$24,IF(E59=$J$25,$K$25))),"")</f>
        <v/>
      </c>
      <c r="M59" s="251">
        <f t="shared" si="1"/>
        <v>1</v>
      </c>
    </row>
    <row r="60" spans="2:13">
      <c r="B60" s="219">
        <f>zestawienie!B68</f>
        <v>54</v>
      </c>
      <c r="C60" s="217" t="str">
        <f>zestawienie!C68</f>
        <v/>
      </c>
      <c r="D60" s="66" t="str">
        <f>IF(ISBLANK(zestawienie!D68),"",zestawienie!D68)</f>
        <v/>
      </c>
      <c r="E60" s="9"/>
      <c r="F60" s="218" t="str">
        <f t="shared" si="0"/>
        <v/>
      </c>
      <c r="G60" s="108" t="str">
        <f>IFERROR(IF(analiza_1!V68=1,sym_8!$K$16,IF(analiza_1!V68=2,sym_8!$K$17,IF(analiza_1!V68=3,sym_8!$K$18,IF(analiza_1!V68=4,sym_8!$K$19,IF(analiza_1!V68=5,sym_8!$K$20,0)))))*(analiza_1!AM68+(M60*analiza_1!AN68)+analiza_1!AE68)*IF(E60=$J$23,$K$23,IF(E60=$J$24,$K$24,IF(E60=$J$25,$K$25))),"")</f>
        <v/>
      </c>
      <c r="M60" s="251">
        <f t="shared" si="1"/>
        <v>1</v>
      </c>
    </row>
    <row r="61" spans="2:13">
      <c r="B61" s="219">
        <f>zestawienie!B69</f>
        <v>55</v>
      </c>
      <c r="C61" s="217" t="str">
        <f>zestawienie!C69</f>
        <v/>
      </c>
      <c r="D61" s="66" t="str">
        <f>IF(ISBLANK(zestawienie!D69),"",zestawienie!D69)</f>
        <v/>
      </c>
      <c r="E61" s="9"/>
      <c r="F61" s="218" t="str">
        <f t="shared" si="0"/>
        <v/>
      </c>
      <c r="G61" s="108" t="str">
        <f>IFERROR(IF(analiza_1!V69=1,sym_8!$K$16,IF(analiza_1!V69=2,sym_8!$K$17,IF(analiza_1!V69=3,sym_8!$K$18,IF(analiza_1!V69=4,sym_8!$K$19,IF(analiza_1!V69=5,sym_8!$K$20,0)))))*(analiza_1!AM69+(M61*analiza_1!AN69)+analiza_1!AE69)*IF(E61=$J$23,$K$23,IF(E61=$J$24,$K$24,IF(E61=$J$25,$K$25))),"")</f>
        <v/>
      </c>
      <c r="M61" s="251">
        <f t="shared" si="1"/>
        <v>1</v>
      </c>
    </row>
    <row r="62" spans="2:13">
      <c r="B62" s="219">
        <f>zestawienie!B70</f>
        <v>56</v>
      </c>
      <c r="C62" s="217" t="str">
        <f>zestawienie!C70</f>
        <v/>
      </c>
      <c r="D62" s="66" t="str">
        <f>IF(ISBLANK(zestawienie!D70),"",zestawienie!D70)</f>
        <v/>
      </c>
      <c r="E62" s="9"/>
      <c r="F62" s="218" t="str">
        <f t="shared" si="0"/>
        <v/>
      </c>
      <c r="G62" s="108" t="str">
        <f>IFERROR(IF(analiza_1!V70=1,sym_8!$K$16,IF(analiza_1!V70=2,sym_8!$K$17,IF(analiza_1!V70=3,sym_8!$K$18,IF(analiza_1!V70=4,sym_8!$K$19,IF(analiza_1!V70=5,sym_8!$K$20,0)))))*(analiza_1!AM70+(M62*analiza_1!AN70)+analiza_1!AE70)*IF(E62=$J$23,$K$23,IF(E62=$J$24,$K$24,IF(E62=$J$25,$K$25))),"")</f>
        <v/>
      </c>
      <c r="M62" s="251">
        <f t="shared" si="1"/>
        <v>1</v>
      </c>
    </row>
    <row r="63" spans="2:13">
      <c r="B63" s="219">
        <f>zestawienie!B71</f>
        <v>57</v>
      </c>
      <c r="C63" s="217" t="str">
        <f>zestawienie!C71</f>
        <v/>
      </c>
      <c r="D63" s="66" t="str">
        <f>IF(ISBLANK(zestawienie!D71),"",zestawienie!D71)</f>
        <v/>
      </c>
      <c r="E63" s="9"/>
      <c r="F63" s="218" t="str">
        <f t="shared" si="0"/>
        <v/>
      </c>
      <c r="G63" s="108" t="str">
        <f>IFERROR(IF(analiza_1!V71=1,sym_8!$K$16,IF(analiza_1!V71=2,sym_8!$K$17,IF(analiza_1!V71=3,sym_8!$K$18,IF(analiza_1!V71=4,sym_8!$K$19,IF(analiza_1!V71=5,sym_8!$K$20,0)))))*(analiza_1!AM71+(M63*analiza_1!AN71)+analiza_1!AE71)*IF(E63=$J$23,$K$23,IF(E63=$J$24,$K$24,IF(E63=$J$25,$K$25))),"")</f>
        <v/>
      </c>
      <c r="M63" s="251">
        <f t="shared" si="1"/>
        <v>1</v>
      </c>
    </row>
    <row r="64" spans="2:13">
      <c r="B64" s="219">
        <f>zestawienie!B72</f>
        <v>58</v>
      </c>
      <c r="C64" s="217" t="str">
        <f>zestawienie!C72</f>
        <v/>
      </c>
      <c r="D64" s="66" t="str">
        <f>IF(ISBLANK(zestawienie!D72),"",zestawienie!D72)</f>
        <v/>
      </c>
      <c r="E64" s="9"/>
      <c r="F64" s="218" t="str">
        <f t="shared" si="0"/>
        <v/>
      </c>
      <c r="G64" s="108" t="str">
        <f>IFERROR(IF(analiza_1!V72=1,sym_8!$K$16,IF(analiza_1!V72=2,sym_8!$K$17,IF(analiza_1!V72=3,sym_8!$K$18,IF(analiza_1!V72=4,sym_8!$K$19,IF(analiza_1!V72=5,sym_8!$K$20,0)))))*(analiza_1!AM72+(M64*analiza_1!AN72)+analiza_1!AE72)*IF(E64=$J$23,$K$23,IF(E64=$J$24,$K$24,IF(E64=$J$25,$K$25))),"")</f>
        <v/>
      </c>
      <c r="M64" s="251">
        <f t="shared" si="1"/>
        <v>1</v>
      </c>
    </row>
    <row r="65" spans="2:13">
      <c r="B65" s="219">
        <f>zestawienie!B73</f>
        <v>59</v>
      </c>
      <c r="C65" s="217" t="str">
        <f>zestawienie!C73</f>
        <v/>
      </c>
      <c r="D65" s="66" t="str">
        <f>IF(ISBLANK(zestawienie!D73),"",zestawienie!D73)</f>
        <v/>
      </c>
      <c r="E65" s="9"/>
      <c r="F65" s="218" t="str">
        <f t="shared" si="0"/>
        <v/>
      </c>
      <c r="G65" s="108" t="str">
        <f>IFERROR(IF(analiza_1!V73=1,sym_8!$K$16,IF(analiza_1!V73=2,sym_8!$K$17,IF(analiza_1!V73=3,sym_8!$K$18,IF(analiza_1!V73=4,sym_8!$K$19,IF(analiza_1!V73=5,sym_8!$K$20,0)))))*(analiza_1!AM73+(M65*analiza_1!AN73)+analiza_1!AE73)*IF(E65=$J$23,$K$23,IF(E65=$J$24,$K$24,IF(E65=$J$25,$K$25))),"")</f>
        <v/>
      </c>
      <c r="M65" s="251">
        <f t="shared" si="1"/>
        <v>1</v>
      </c>
    </row>
    <row r="66" spans="2:13">
      <c r="B66" s="219">
        <f>zestawienie!B74</f>
        <v>60</v>
      </c>
      <c r="C66" s="217" t="str">
        <f>zestawienie!C74</f>
        <v/>
      </c>
      <c r="D66" s="66" t="str">
        <f>IF(ISBLANK(zestawienie!D74),"",zestawienie!D74)</f>
        <v/>
      </c>
      <c r="E66" s="9"/>
      <c r="F66" s="218" t="str">
        <f t="shared" si="0"/>
        <v/>
      </c>
      <c r="G66" s="108" t="str">
        <f>IFERROR(IF(analiza_1!V74=1,sym_8!$K$16,IF(analiza_1!V74=2,sym_8!$K$17,IF(analiza_1!V74=3,sym_8!$K$18,IF(analiza_1!V74=4,sym_8!$K$19,IF(analiza_1!V74=5,sym_8!$K$20,0)))))*(analiza_1!AM74+(M66*analiza_1!AN74)+analiza_1!AE74)*IF(E66=$J$23,$K$23,IF(E66=$J$24,$K$24,IF(E66=$J$25,$K$25))),"")</f>
        <v/>
      </c>
      <c r="M66" s="251">
        <f t="shared" si="1"/>
        <v>1</v>
      </c>
    </row>
    <row r="67" spans="2:13">
      <c r="B67" s="219">
        <f>zestawienie!B75</f>
        <v>61</v>
      </c>
      <c r="C67" s="217" t="str">
        <f>zestawienie!C75</f>
        <v/>
      </c>
      <c r="D67" s="66" t="str">
        <f>IF(ISBLANK(zestawienie!D75),"",zestawienie!D75)</f>
        <v/>
      </c>
      <c r="E67" s="9"/>
      <c r="F67" s="218" t="str">
        <f t="shared" si="0"/>
        <v/>
      </c>
      <c r="G67" s="108" t="str">
        <f>IFERROR(IF(analiza_1!V75=1,sym_8!$K$16,IF(analiza_1!V75=2,sym_8!$K$17,IF(analiza_1!V75=3,sym_8!$K$18,IF(analiza_1!V75=4,sym_8!$K$19,IF(analiza_1!V75=5,sym_8!$K$20,0)))))*(analiza_1!AM75+(M67*analiza_1!AN75)+analiza_1!AE75)*IF(E67=$J$23,$K$23,IF(E67=$J$24,$K$24,IF(E67=$J$25,$K$25))),"")</f>
        <v/>
      </c>
      <c r="M67" s="251">
        <f t="shared" si="1"/>
        <v>1</v>
      </c>
    </row>
    <row r="68" spans="2:13">
      <c r="B68" s="219">
        <f>zestawienie!B76</f>
        <v>62</v>
      </c>
      <c r="C68" s="217" t="str">
        <f>zestawienie!C76</f>
        <v/>
      </c>
      <c r="D68" s="66" t="str">
        <f>IF(ISBLANK(zestawienie!D76),"",zestawienie!D76)</f>
        <v/>
      </c>
      <c r="E68" s="9"/>
      <c r="F68" s="218" t="str">
        <f t="shared" si="0"/>
        <v/>
      </c>
      <c r="G68" s="108" t="str">
        <f>IFERROR(IF(analiza_1!V76=1,sym_8!$K$16,IF(analiza_1!V76=2,sym_8!$K$17,IF(analiza_1!V76=3,sym_8!$K$18,IF(analiza_1!V76=4,sym_8!$K$19,IF(analiza_1!V76=5,sym_8!$K$20,0)))))*(analiza_1!AM76+(M68*analiza_1!AN76)+analiza_1!AE76)*IF(E68=$J$23,$K$23,IF(E68=$J$24,$K$24,IF(E68=$J$25,$K$25))),"")</f>
        <v/>
      </c>
      <c r="M68" s="251">
        <f t="shared" si="1"/>
        <v>1</v>
      </c>
    </row>
    <row r="69" spans="2:13">
      <c r="B69" s="219">
        <f>zestawienie!B77</f>
        <v>63</v>
      </c>
      <c r="C69" s="217" t="str">
        <f>zestawienie!C77</f>
        <v/>
      </c>
      <c r="D69" s="66" t="str">
        <f>IF(ISBLANK(zestawienie!D77),"",zestawienie!D77)</f>
        <v/>
      </c>
      <c r="E69" s="9"/>
      <c r="F69" s="218" t="str">
        <f t="shared" si="0"/>
        <v/>
      </c>
      <c r="G69" s="108" t="str">
        <f>IFERROR(IF(analiza_1!V77=1,sym_8!$K$16,IF(analiza_1!V77=2,sym_8!$K$17,IF(analiza_1!V77=3,sym_8!$K$18,IF(analiza_1!V77=4,sym_8!$K$19,IF(analiza_1!V77=5,sym_8!$K$20,0)))))*(analiza_1!AM77+(M69*analiza_1!AN77)+analiza_1!AE77)*IF(E69=$J$23,$K$23,IF(E69=$J$24,$K$24,IF(E69=$J$25,$K$25))),"")</f>
        <v/>
      </c>
      <c r="M69" s="251">
        <f t="shared" si="1"/>
        <v>1</v>
      </c>
    </row>
    <row r="70" spans="2:13">
      <c r="B70" s="219">
        <f>zestawienie!B78</f>
        <v>64</v>
      </c>
      <c r="C70" s="217" t="str">
        <f>zestawienie!C78</f>
        <v/>
      </c>
      <c r="D70" s="66" t="str">
        <f>IF(ISBLANK(zestawienie!D78),"",zestawienie!D78)</f>
        <v/>
      </c>
      <c r="E70" s="9"/>
      <c r="F70" s="218" t="str">
        <f t="shared" si="0"/>
        <v/>
      </c>
      <c r="G70" s="108" t="str">
        <f>IFERROR(IF(analiza_1!V78=1,sym_8!$K$16,IF(analiza_1!V78=2,sym_8!$K$17,IF(analiza_1!V78=3,sym_8!$K$18,IF(analiza_1!V78=4,sym_8!$K$19,IF(analiza_1!V78=5,sym_8!$K$20,0)))))*(analiza_1!AM78+(M70*analiza_1!AN78)+analiza_1!AE78)*IF(E70=$J$23,$K$23,IF(E70=$J$24,$K$24,IF(E70=$J$25,$K$25))),"")</f>
        <v/>
      </c>
      <c r="M70" s="251">
        <f t="shared" si="1"/>
        <v>1</v>
      </c>
    </row>
    <row r="71" spans="2:13">
      <c r="B71" s="219">
        <f>zestawienie!B79</f>
        <v>65</v>
      </c>
      <c r="C71" s="217" t="str">
        <f>zestawienie!C79</f>
        <v/>
      </c>
      <c r="D71" s="66" t="str">
        <f>IF(ISBLANK(zestawienie!D79),"",zestawienie!D79)</f>
        <v/>
      </c>
      <c r="E71" s="9"/>
      <c r="F71" s="218" t="str">
        <f t="shared" si="0"/>
        <v/>
      </c>
      <c r="G71" s="108" t="str">
        <f>IFERROR(IF(analiza_1!V79=1,sym_8!$K$16,IF(analiza_1!V79=2,sym_8!$K$17,IF(analiza_1!V79=3,sym_8!$K$18,IF(analiza_1!V79=4,sym_8!$K$19,IF(analiza_1!V79=5,sym_8!$K$20,0)))))*(analiza_1!AM79+(M71*analiza_1!AN79)+analiza_1!AE79)*IF(E71=$J$23,$K$23,IF(E71=$J$24,$K$24,IF(E71=$J$25,$K$25))),"")</f>
        <v/>
      </c>
      <c r="M71" s="251">
        <f t="shared" si="1"/>
        <v>1</v>
      </c>
    </row>
    <row r="72" spans="2:13">
      <c r="B72" s="219">
        <f>zestawienie!B80</f>
        <v>66</v>
      </c>
      <c r="C72" s="217" t="str">
        <f>zestawienie!C80</f>
        <v/>
      </c>
      <c r="D72" s="66" t="str">
        <f>IF(ISBLANK(zestawienie!D80),"",zestawienie!D80)</f>
        <v/>
      </c>
      <c r="E72" s="9"/>
      <c r="F72" s="218" t="str">
        <f t="shared" ref="F72:F93" si="2">IF(G72="","",IF(G72&gt;=$K$28,"I",IF(G72&gt;=$K$29,"II",IF(G72&gt;=$K$30,"III",IF(G72&gt;=$K$31,"IV","V")))))</f>
        <v/>
      </c>
      <c r="G72" s="108" t="str">
        <f>IFERROR(IF(analiza_1!V80=1,sym_8!$K$16,IF(analiza_1!V80=2,sym_8!$K$17,IF(analiza_1!V80=3,sym_8!$K$18,IF(analiza_1!V80=4,sym_8!$K$19,IF(analiza_1!V80=5,sym_8!$K$20,0)))))*(analiza_1!AM80+(M72*analiza_1!AN80)+analiza_1!AE80)*IF(E72=$J$23,$K$23,IF(E72=$J$24,$K$24,IF(E72=$J$25,$K$25))),"")</f>
        <v/>
      </c>
      <c r="M72" s="251">
        <f t="shared" ref="M72:M93" si="3">IFERROR(VLOOKUP(D72, $J$8:$K$11, 2, FALSE),"")</f>
        <v>1</v>
      </c>
    </row>
    <row r="73" spans="2:13">
      <c r="B73" s="219">
        <f>zestawienie!B81</f>
        <v>67</v>
      </c>
      <c r="C73" s="217" t="str">
        <f>zestawienie!C81</f>
        <v/>
      </c>
      <c r="D73" s="66" t="str">
        <f>IF(ISBLANK(zestawienie!D81),"",zestawienie!D81)</f>
        <v/>
      </c>
      <c r="E73" s="9"/>
      <c r="F73" s="218" t="str">
        <f t="shared" si="2"/>
        <v/>
      </c>
      <c r="G73" s="108" t="str">
        <f>IFERROR(IF(analiza_1!V81=1,sym_8!$K$16,IF(analiza_1!V81=2,sym_8!$K$17,IF(analiza_1!V81=3,sym_8!$K$18,IF(analiza_1!V81=4,sym_8!$K$19,IF(analiza_1!V81=5,sym_8!$K$20,0)))))*(analiza_1!AM81+(M73*analiza_1!AN81)+analiza_1!AE81)*IF(E73=$J$23,$K$23,IF(E73=$J$24,$K$24,IF(E73=$J$25,$K$25))),"")</f>
        <v/>
      </c>
      <c r="M73" s="251">
        <f t="shared" si="3"/>
        <v>1</v>
      </c>
    </row>
    <row r="74" spans="2:13">
      <c r="B74" s="219">
        <f>zestawienie!B82</f>
        <v>68</v>
      </c>
      <c r="C74" s="217" t="str">
        <f>zestawienie!C82</f>
        <v/>
      </c>
      <c r="D74" s="66" t="str">
        <f>IF(ISBLANK(zestawienie!D82),"",zestawienie!D82)</f>
        <v/>
      </c>
      <c r="E74" s="9"/>
      <c r="F74" s="218" t="str">
        <f t="shared" si="2"/>
        <v/>
      </c>
      <c r="G74" s="108" t="str">
        <f>IFERROR(IF(analiza_1!V82=1,sym_8!$K$16,IF(analiza_1!V82=2,sym_8!$K$17,IF(analiza_1!V82=3,sym_8!$K$18,IF(analiza_1!V82=4,sym_8!$K$19,IF(analiza_1!V82=5,sym_8!$K$20,0)))))*(analiza_1!AM82+(M74*analiza_1!AN82)+analiza_1!AE82)*IF(E74=$J$23,$K$23,IF(E74=$J$24,$K$24,IF(E74=$J$25,$K$25))),"")</f>
        <v/>
      </c>
      <c r="M74" s="251">
        <f t="shared" si="3"/>
        <v>1</v>
      </c>
    </row>
    <row r="75" spans="2:13">
      <c r="B75" s="219">
        <f>zestawienie!B83</f>
        <v>69</v>
      </c>
      <c r="C75" s="217" t="str">
        <f>zestawienie!C83</f>
        <v/>
      </c>
      <c r="D75" s="66" t="str">
        <f>IF(ISBLANK(zestawienie!D83),"",zestawienie!D83)</f>
        <v/>
      </c>
      <c r="E75" s="9"/>
      <c r="F75" s="218" t="str">
        <f t="shared" si="2"/>
        <v/>
      </c>
      <c r="G75" s="108" t="str">
        <f>IFERROR(IF(analiza_1!V83=1,sym_8!$K$16,IF(analiza_1!V83=2,sym_8!$K$17,IF(analiza_1!V83=3,sym_8!$K$18,IF(analiza_1!V83=4,sym_8!$K$19,IF(analiza_1!V83=5,sym_8!$K$20,0)))))*(analiza_1!AM83+(M75*analiza_1!AN83)+analiza_1!AE83)*IF(E75=$J$23,$K$23,IF(E75=$J$24,$K$24,IF(E75=$J$25,$K$25))),"")</f>
        <v/>
      </c>
      <c r="M75" s="251">
        <f t="shared" si="3"/>
        <v>1</v>
      </c>
    </row>
    <row r="76" spans="2:13">
      <c r="B76" s="219">
        <f>zestawienie!B84</f>
        <v>70</v>
      </c>
      <c r="C76" s="217" t="str">
        <f>zestawienie!C84</f>
        <v/>
      </c>
      <c r="D76" s="66" t="str">
        <f>IF(ISBLANK(zestawienie!D84),"",zestawienie!D84)</f>
        <v/>
      </c>
      <c r="E76" s="9"/>
      <c r="F76" s="218" t="str">
        <f t="shared" si="2"/>
        <v/>
      </c>
      <c r="G76" s="108" t="str">
        <f>IFERROR(IF(analiza_1!V84=1,sym_8!$K$16,IF(analiza_1!V84=2,sym_8!$K$17,IF(analiza_1!V84=3,sym_8!$K$18,IF(analiza_1!V84=4,sym_8!$K$19,IF(analiza_1!V84=5,sym_8!$K$20,0)))))*(analiza_1!AM84+(M76*analiza_1!AN84)+analiza_1!AE84)*IF(E76=$J$23,$K$23,IF(E76=$J$24,$K$24,IF(E76=$J$25,$K$25))),"")</f>
        <v/>
      </c>
      <c r="M76" s="251">
        <f t="shared" si="3"/>
        <v>1</v>
      </c>
    </row>
    <row r="77" spans="2:13">
      <c r="B77" s="219">
        <f>zestawienie!B85</f>
        <v>71</v>
      </c>
      <c r="C77" s="217" t="str">
        <f>zestawienie!C85</f>
        <v/>
      </c>
      <c r="D77" s="66" t="str">
        <f>IF(ISBLANK(zestawienie!D85),"",zestawienie!D85)</f>
        <v/>
      </c>
      <c r="E77" s="9"/>
      <c r="F77" s="218" t="str">
        <f t="shared" si="2"/>
        <v/>
      </c>
      <c r="G77" s="108" t="str">
        <f>IFERROR(IF(analiza_1!V85=1,sym_8!$K$16,IF(analiza_1!V85=2,sym_8!$K$17,IF(analiza_1!V85=3,sym_8!$K$18,IF(analiza_1!V85=4,sym_8!$K$19,IF(analiza_1!V85=5,sym_8!$K$20,0)))))*(analiza_1!AM85+(M77*analiza_1!AN85)+analiza_1!AE85)*IF(E77=$J$23,$K$23,IF(E77=$J$24,$K$24,IF(E77=$J$25,$K$25))),"")</f>
        <v/>
      </c>
      <c r="M77" s="251">
        <f t="shared" si="3"/>
        <v>1</v>
      </c>
    </row>
    <row r="78" spans="2:13">
      <c r="B78" s="219">
        <f>zestawienie!B86</f>
        <v>72</v>
      </c>
      <c r="C78" s="217" t="str">
        <f>zestawienie!C86</f>
        <v/>
      </c>
      <c r="D78" s="66" t="str">
        <f>IF(ISBLANK(zestawienie!D86),"",zestawienie!D86)</f>
        <v/>
      </c>
      <c r="E78" s="9"/>
      <c r="F78" s="218" t="str">
        <f t="shared" si="2"/>
        <v/>
      </c>
      <c r="G78" s="108" t="str">
        <f>IFERROR(IF(analiza_1!V86=1,sym_8!$K$16,IF(analiza_1!V86=2,sym_8!$K$17,IF(analiza_1!V86=3,sym_8!$K$18,IF(analiza_1!V86=4,sym_8!$K$19,IF(analiza_1!V86=5,sym_8!$K$20,0)))))*(analiza_1!AM86+(M78*analiza_1!AN86)+analiza_1!AE86)*IF(E78=$J$23,$K$23,IF(E78=$J$24,$K$24,IF(E78=$J$25,$K$25))),"")</f>
        <v/>
      </c>
      <c r="M78" s="251">
        <f t="shared" si="3"/>
        <v>1</v>
      </c>
    </row>
    <row r="79" spans="2:13">
      <c r="B79" s="219">
        <f>zestawienie!B87</f>
        <v>73</v>
      </c>
      <c r="C79" s="217" t="str">
        <f>zestawienie!C87</f>
        <v/>
      </c>
      <c r="D79" s="66" t="str">
        <f>IF(ISBLANK(zestawienie!D87),"",zestawienie!D87)</f>
        <v/>
      </c>
      <c r="E79" s="9"/>
      <c r="F79" s="218" t="str">
        <f t="shared" si="2"/>
        <v/>
      </c>
      <c r="G79" s="108" t="str">
        <f>IFERROR(IF(analiza_1!V87=1,sym_8!$K$16,IF(analiza_1!V87=2,sym_8!$K$17,IF(analiza_1!V87=3,sym_8!$K$18,IF(analiza_1!V87=4,sym_8!$K$19,IF(analiza_1!V87=5,sym_8!$K$20,0)))))*(analiza_1!AM87+(M79*analiza_1!AN87)+analiza_1!AE87)*IF(E79=$J$23,$K$23,IF(E79=$J$24,$K$24,IF(E79=$J$25,$K$25))),"")</f>
        <v/>
      </c>
      <c r="M79" s="251">
        <f t="shared" si="3"/>
        <v>1</v>
      </c>
    </row>
    <row r="80" spans="2:13">
      <c r="B80" s="219">
        <f>zestawienie!B88</f>
        <v>74</v>
      </c>
      <c r="C80" s="217" t="str">
        <f>zestawienie!C88</f>
        <v/>
      </c>
      <c r="D80" s="66" t="str">
        <f>IF(ISBLANK(zestawienie!D88),"",zestawienie!D88)</f>
        <v/>
      </c>
      <c r="E80" s="9"/>
      <c r="F80" s="218" t="str">
        <f t="shared" si="2"/>
        <v/>
      </c>
      <c r="G80" s="108" t="str">
        <f>IFERROR(IF(analiza_1!V88=1,sym_8!$K$16,IF(analiza_1!V88=2,sym_8!$K$17,IF(analiza_1!V88=3,sym_8!$K$18,IF(analiza_1!V88=4,sym_8!$K$19,IF(analiza_1!V88=5,sym_8!$K$20,0)))))*(analiza_1!AM88+(M80*analiza_1!AN88)+analiza_1!AE88)*IF(E80=$J$23,$K$23,IF(E80=$J$24,$K$24,IF(E80=$J$25,$K$25))),"")</f>
        <v/>
      </c>
      <c r="M80" s="251">
        <f t="shared" si="3"/>
        <v>1</v>
      </c>
    </row>
    <row r="81" spans="2:13">
      <c r="B81" s="219">
        <f>zestawienie!B89</f>
        <v>75</v>
      </c>
      <c r="C81" s="217" t="str">
        <f>zestawienie!C89</f>
        <v/>
      </c>
      <c r="D81" s="66" t="str">
        <f>IF(ISBLANK(zestawienie!D89),"",zestawienie!D89)</f>
        <v/>
      </c>
      <c r="E81" s="9"/>
      <c r="F81" s="218" t="str">
        <f t="shared" si="2"/>
        <v/>
      </c>
      <c r="G81" s="108" t="str">
        <f>IFERROR(IF(analiza_1!V89=1,sym_8!$K$16,IF(analiza_1!V89=2,sym_8!$K$17,IF(analiza_1!V89=3,sym_8!$K$18,IF(analiza_1!V89=4,sym_8!$K$19,IF(analiza_1!V89=5,sym_8!$K$20,0)))))*(analiza_1!AM89+(M81*analiza_1!AN89)+analiza_1!AE89)*IF(E81=$J$23,$K$23,IF(E81=$J$24,$K$24,IF(E81=$J$25,$K$25))),"")</f>
        <v/>
      </c>
      <c r="M81" s="251">
        <f t="shared" si="3"/>
        <v>1</v>
      </c>
    </row>
    <row r="82" spans="2:13">
      <c r="B82" s="219">
        <f>zestawienie!B90</f>
        <v>76</v>
      </c>
      <c r="C82" s="217" t="str">
        <f>zestawienie!C90</f>
        <v/>
      </c>
      <c r="D82" s="66" t="str">
        <f>IF(ISBLANK(zestawienie!D90),"",zestawienie!D90)</f>
        <v/>
      </c>
      <c r="E82" s="9"/>
      <c r="F82" s="218" t="str">
        <f t="shared" si="2"/>
        <v/>
      </c>
      <c r="G82" s="108" t="str">
        <f>IFERROR(IF(analiza_1!V90=1,sym_8!$K$16,IF(analiza_1!V90=2,sym_8!$K$17,IF(analiza_1!V90=3,sym_8!$K$18,IF(analiza_1!V90=4,sym_8!$K$19,IF(analiza_1!V90=5,sym_8!$K$20,0)))))*(analiza_1!AM90+(M82*analiza_1!AN90)+analiza_1!AE90)*IF(E82=$J$23,$K$23,IF(E82=$J$24,$K$24,IF(E82=$J$25,$K$25))),"")</f>
        <v/>
      </c>
      <c r="M82" s="251">
        <f t="shared" si="3"/>
        <v>1</v>
      </c>
    </row>
    <row r="83" spans="2:13">
      <c r="B83" s="219">
        <f>zestawienie!B91</f>
        <v>77</v>
      </c>
      <c r="C83" s="217" t="str">
        <f>zestawienie!C91</f>
        <v/>
      </c>
      <c r="D83" s="66" t="str">
        <f>IF(ISBLANK(zestawienie!D91),"",zestawienie!D91)</f>
        <v/>
      </c>
      <c r="E83" s="9"/>
      <c r="F83" s="218" t="str">
        <f t="shared" si="2"/>
        <v/>
      </c>
      <c r="G83" s="108" t="str">
        <f>IFERROR(IF(analiza_1!V91=1,sym_8!$K$16,IF(analiza_1!V91=2,sym_8!$K$17,IF(analiza_1!V91=3,sym_8!$K$18,IF(analiza_1!V91=4,sym_8!$K$19,IF(analiza_1!V91=5,sym_8!$K$20,0)))))*(analiza_1!AM91+(M83*analiza_1!AN91)+analiza_1!AE91)*IF(E83=$J$23,$K$23,IF(E83=$J$24,$K$24,IF(E83=$J$25,$K$25))),"")</f>
        <v/>
      </c>
      <c r="M83" s="251">
        <f t="shared" si="3"/>
        <v>1</v>
      </c>
    </row>
    <row r="84" spans="2:13">
      <c r="B84" s="219">
        <f>zestawienie!B92</f>
        <v>78</v>
      </c>
      <c r="C84" s="217" t="str">
        <f>zestawienie!C92</f>
        <v/>
      </c>
      <c r="D84" s="66" t="str">
        <f>IF(ISBLANK(zestawienie!D92),"",zestawienie!D92)</f>
        <v/>
      </c>
      <c r="E84" s="9"/>
      <c r="F84" s="218" t="str">
        <f t="shared" si="2"/>
        <v/>
      </c>
      <c r="G84" s="108" t="str">
        <f>IFERROR(IF(analiza_1!V92=1,sym_8!$K$16,IF(analiza_1!V92=2,sym_8!$K$17,IF(analiza_1!V92=3,sym_8!$K$18,IF(analiza_1!V92=4,sym_8!$K$19,IF(analiza_1!V92=5,sym_8!$K$20,0)))))*(analiza_1!AM92+(M84*analiza_1!AN92)+analiza_1!AE92)*IF(E84=$J$23,$K$23,IF(E84=$J$24,$K$24,IF(E84=$J$25,$K$25))),"")</f>
        <v/>
      </c>
      <c r="M84" s="251">
        <f t="shared" si="3"/>
        <v>1</v>
      </c>
    </row>
    <row r="85" spans="2:13">
      <c r="B85" s="219">
        <f>zestawienie!B93</f>
        <v>79</v>
      </c>
      <c r="C85" s="217" t="str">
        <f>zestawienie!C93</f>
        <v/>
      </c>
      <c r="D85" s="66" t="str">
        <f>IF(ISBLANK(zestawienie!D93),"",zestawienie!D93)</f>
        <v/>
      </c>
      <c r="E85" s="9"/>
      <c r="F85" s="218" t="str">
        <f t="shared" si="2"/>
        <v/>
      </c>
      <c r="G85" s="108" t="str">
        <f>IFERROR(IF(analiza_1!V93=1,sym_8!$K$16,IF(analiza_1!V93=2,sym_8!$K$17,IF(analiza_1!V93=3,sym_8!$K$18,IF(analiza_1!V93=4,sym_8!$K$19,IF(analiza_1!V93=5,sym_8!$K$20,0)))))*(analiza_1!AM93+(M85*analiza_1!AN93)+analiza_1!AE93)*IF(E85=$J$23,$K$23,IF(E85=$J$24,$K$24,IF(E85=$J$25,$K$25))),"")</f>
        <v/>
      </c>
      <c r="M85" s="251">
        <f t="shared" si="3"/>
        <v>1</v>
      </c>
    </row>
    <row r="86" spans="2:13">
      <c r="B86" s="219">
        <f>zestawienie!B94</f>
        <v>80</v>
      </c>
      <c r="C86" s="217" t="str">
        <f>zestawienie!C94</f>
        <v/>
      </c>
      <c r="D86" s="66" t="str">
        <f>IF(ISBLANK(zestawienie!D94),"",zestawienie!D94)</f>
        <v/>
      </c>
      <c r="E86" s="9"/>
      <c r="F86" s="218" t="str">
        <f t="shared" si="2"/>
        <v/>
      </c>
      <c r="G86" s="108" t="str">
        <f>IFERROR(IF(analiza_1!V94=1,sym_8!$K$16,IF(analiza_1!V94=2,sym_8!$K$17,IF(analiza_1!V94=3,sym_8!$K$18,IF(analiza_1!V94=4,sym_8!$K$19,IF(analiza_1!V94=5,sym_8!$K$20,0)))))*(analiza_1!AM94+(M86*analiza_1!AN94)+analiza_1!AE94)*IF(E86=$J$23,$K$23,IF(E86=$J$24,$K$24,IF(E86=$J$25,$K$25))),"")</f>
        <v/>
      </c>
      <c r="M86" s="251">
        <f t="shared" si="3"/>
        <v>1</v>
      </c>
    </row>
    <row r="87" spans="2:13">
      <c r="B87" s="219">
        <f>zestawienie!B95</f>
        <v>81</v>
      </c>
      <c r="C87" s="217" t="str">
        <f>zestawienie!C95</f>
        <v/>
      </c>
      <c r="D87" s="66" t="str">
        <f>IF(ISBLANK(zestawienie!D95),"",zestawienie!D95)</f>
        <v/>
      </c>
      <c r="E87" s="9"/>
      <c r="F87" s="218" t="str">
        <f t="shared" si="2"/>
        <v/>
      </c>
      <c r="G87" s="108" t="str">
        <f>IFERROR(IF(analiza_1!V95=1,sym_8!$K$16,IF(analiza_1!V95=2,sym_8!$K$17,IF(analiza_1!V95=3,sym_8!$K$18,IF(analiza_1!V95=4,sym_8!$K$19,IF(analiza_1!V95=5,sym_8!$K$20,0)))))*(analiza_1!AM95+(M87*analiza_1!AN95)+analiza_1!AE95)*IF(E87=$J$23,$K$23,IF(E87=$J$24,$K$24,IF(E87=$J$25,$K$25))),"")</f>
        <v/>
      </c>
      <c r="M87" s="251">
        <f t="shared" si="3"/>
        <v>1</v>
      </c>
    </row>
    <row r="88" spans="2:13">
      <c r="B88" s="219">
        <f>zestawienie!B96</f>
        <v>82</v>
      </c>
      <c r="C88" s="217" t="str">
        <f>zestawienie!C96</f>
        <v/>
      </c>
      <c r="D88" s="66" t="str">
        <f>IF(ISBLANK(zestawienie!D96),"",zestawienie!D96)</f>
        <v/>
      </c>
      <c r="E88" s="9"/>
      <c r="F88" s="218" t="str">
        <f t="shared" si="2"/>
        <v/>
      </c>
      <c r="G88" s="108" t="str">
        <f>IFERROR(IF(analiza_1!V96=1,sym_8!$K$16,IF(analiza_1!V96=2,sym_8!$K$17,IF(analiza_1!V96=3,sym_8!$K$18,IF(analiza_1!V96=4,sym_8!$K$19,IF(analiza_1!V96=5,sym_8!$K$20,0)))))*(analiza_1!AM96+(M88*analiza_1!AN96)+analiza_1!AE96)*IF(E88=$J$23,$K$23,IF(E88=$J$24,$K$24,IF(E88=$J$25,$K$25))),"")</f>
        <v/>
      </c>
      <c r="M88" s="251">
        <f t="shared" si="3"/>
        <v>1</v>
      </c>
    </row>
    <row r="89" spans="2:13">
      <c r="B89" s="219">
        <f>zestawienie!B97</f>
        <v>83</v>
      </c>
      <c r="C89" s="217" t="str">
        <f>zestawienie!C97</f>
        <v/>
      </c>
      <c r="D89" s="66" t="str">
        <f>IF(ISBLANK(zestawienie!D97),"",zestawienie!D97)</f>
        <v/>
      </c>
      <c r="E89" s="9"/>
      <c r="F89" s="218" t="str">
        <f t="shared" si="2"/>
        <v/>
      </c>
      <c r="G89" s="108" t="str">
        <f>IFERROR(IF(analiza_1!V97=1,sym_8!$K$16,IF(analiza_1!V97=2,sym_8!$K$17,IF(analiza_1!V97=3,sym_8!$K$18,IF(analiza_1!V97=4,sym_8!$K$19,IF(analiza_1!V97=5,sym_8!$K$20,0)))))*(analiza_1!AM97+(M89*analiza_1!AN97)+analiza_1!AE97)*IF(E89=$J$23,$K$23,IF(E89=$J$24,$K$24,IF(E89=$J$25,$K$25))),"")</f>
        <v/>
      </c>
      <c r="M89" s="251">
        <f t="shared" si="3"/>
        <v>1</v>
      </c>
    </row>
    <row r="90" spans="2:13">
      <c r="B90" s="219">
        <f>zestawienie!B98</f>
        <v>84</v>
      </c>
      <c r="C90" s="217" t="str">
        <f>zestawienie!C98</f>
        <v/>
      </c>
      <c r="D90" s="66" t="str">
        <f>IF(ISBLANK(zestawienie!D98),"",zestawienie!D98)</f>
        <v/>
      </c>
      <c r="E90" s="9"/>
      <c r="F90" s="218" t="str">
        <f t="shared" si="2"/>
        <v/>
      </c>
      <c r="G90" s="108" t="str">
        <f>IFERROR(IF(analiza_1!V98=1,sym_8!$K$16,IF(analiza_1!V98=2,sym_8!$K$17,IF(analiza_1!V98=3,sym_8!$K$18,IF(analiza_1!V98=4,sym_8!$K$19,IF(analiza_1!V98=5,sym_8!$K$20,0)))))*(analiza_1!AM98+(M90*analiza_1!AN98)+analiza_1!AE98)*IF(E90=$J$23,$K$23,IF(E90=$J$24,$K$24,IF(E90=$J$25,$K$25))),"")</f>
        <v/>
      </c>
      <c r="M90" s="251">
        <f t="shared" si="3"/>
        <v>1</v>
      </c>
    </row>
    <row r="91" spans="2:13">
      <c r="B91" s="219">
        <f>zestawienie!B99</f>
        <v>85</v>
      </c>
      <c r="C91" s="217" t="str">
        <f>zestawienie!C99</f>
        <v/>
      </c>
      <c r="D91" s="66" t="str">
        <f>IF(ISBLANK(zestawienie!D99),"",zestawienie!D99)</f>
        <v/>
      </c>
      <c r="E91" s="9"/>
      <c r="F91" s="218" t="str">
        <f t="shared" si="2"/>
        <v/>
      </c>
      <c r="G91" s="108" t="str">
        <f>IFERROR(IF(analiza_1!V99=1,sym_8!$K$16,IF(analiza_1!V99=2,sym_8!$K$17,IF(analiza_1!V99=3,sym_8!$K$18,IF(analiza_1!V99=4,sym_8!$K$19,IF(analiza_1!V99=5,sym_8!$K$20,0)))))*(analiza_1!AM99+(M91*analiza_1!AN99)+analiza_1!AE99)*IF(E91=$J$23,$K$23,IF(E91=$J$24,$K$24,IF(E91=$J$25,$K$25))),"")</f>
        <v/>
      </c>
      <c r="M91" s="251">
        <f t="shared" si="3"/>
        <v>1</v>
      </c>
    </row>
    <row r="92" spans="2:13">
      <c r="B92" s="219">
        <f>zestawienie!B100</f>
        <v>86</v>
      </c>
      <c r="C92" s="217" t="str">
        <f>zestawienie!C100</f>
        <v/>
      </c>
      <c r="D92" s="66" t="str">
        <f>IF(ISBLANK(zestawienie!D100),"",zestawienie!D100)</f>
        <v/>
      </c>
      <c r="E92" s="9"/>
      <c r="F92" s="218" t="str">
        <f t="shared" si="2"/>
        <v/>
      </c>
      <c r="G92" s="108" t="str">
        <f>IFERROR(IF(analiza_1!V100=1,sym_8!$K$16,IF(analiza_1!V100=2,sym_8!$K$17,IF(analiza_1!V100=3,sym_8!$K$18,IF(analiza_1!V100=4,sym_8!$K$19,IF(analiza_1!V100=5,sym_8!$K$20,0)))))*(analiza_1!AM100+(M92*analiza_1!AN100)+analiza_1!AE100)*IF(E92=$J$23,$K$23,IF(E92=$J$24,$K$24,IF(E92=$J$25,$K$25))),"")</f>
        <v/>
      </c>
      <c r="M92" s="251">
        <f t="shared" si="3"/>
        <v>1</v>
      </c>
    </row>
    <row r="93" spans="2:13" ht="15" thickBot="1">
      <c r="B93" s="220">
        <f>zestawienie!B101</f>
        <v>87</v>
      </c>
      <c r="C93" s="221" t="str">
        <f>zestawienie!C101</f>
        <v/>
      </c>
      <c r="D93" s="71" t="str">
        <f>IF(ISBLANK(zestawienie!D101),"",zestawienie!D101)</f>
        <v/>
      </c>
      <c r="E93" s="253"/>
      <c r="F93" s="222" t="str">
        <f t="shared" si="2"/>
        <v/>
      </c>
      <c r="G93" s="108" t="str">
        <f>IFERROR(IF(analiza_1!V101=1,sym_8!$K$16,IF(analiza_1!V101=2,sym_8!$K$17,IF(analiza_1!V101=3,sym_8!$K$18,IF(analiza_1!V101=4,sym_8!$K$19,IF(analiza_1!V101=5,sym_8!$K$20,0)))))*(analiza_1!AM101+(M93*analiza_1!AN101)+analiza_1!AE101)*IF(E93=$J$23,$K$23,IF(E93=$J$24,$K$24,IF(E93=$J$25,$K$25))),"")</f>
        <v/>
      </c>
      <c r="M93" s="251">
        <f t="shared" si="3"/>
        <v>1</v>
      </c>
    </row>
  </sheetData>
  <sheetProtection sheet="1" objects="1" scenarios="1"/>
  <mergeCells count="6">
    <mergeCell ref="B2:K2"/>
    <mergeCell ref="J6:K6"/>
    <mergeCell ref="J14:K14"/>
    <mergeCell ref="J7:K7"/>
    <mergeCell ref="J27:K27"/>
    <mergeCell ref="J22:K22"/>
  </mergeCells>
  <conditionalFormatting sqref="J11">
    <cfRule type="containsText" dxfId="1" priority="2" operator="containsText" text="brak">
      <formula>NOT(ISERROR(SEARCH("brak",J11)))</formula>
    </cfRule>
  </conditionalFormatting>
  <conditionalFormatting sqref="K11">
    <cfRule type="expression" dxfId="0" priority="1">
      <formula>$J$11="brak"</formula>
    </cfRule>
  </conditionalFormatting>
  <dataValidations count="1">
    <dataValidation type="list" allowBlank="1" showInputMessage="1" showErrorMessage="1" sqref="E7:E93">
      <formula1>$J$23:$J$25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2:AO103"/>
  <sheetViews>
    <sheetView topLeftCell="K22" zoomScale="80" zoomScaleNormal="80" workbookViewId="0">
      <selection activeCell="O30" sqref="O30"/>
    </sheetView>
  </sheetViews>
  <sheetFormatPr defaultRowHeight="14.25"/>
  <cols>
    <col min="3" max="3" width="35.25" customWidth="1"/>
    <col min="4" max="4" width="15.25" customWidth="1"/>
    <col min="5" max="5" width="10.25" customWidth="1"/>
    <col min="6" max="6" width="42.25" customWidth="1"/>
    <col min="7" max="7" width="30.75" customWidth="1"/>
    <col min="8" max="8" width="46.25" customWidth="1"/>
    <col min="9" max="9" width="30.75" customWidth="1"/>
    <col min="10" max="10" width="65.5" bestFit="1" customWidth="1"/>
    <col min="11" max="11" width="49.125" customWidth="1"/>
    <col min="12" max="12" width="49.5" customWidth="1"/>
    <col min="13" max="21" width="30.75" customWidth="1"/>
  </cols>
  <sheetData>
    <row r="2" spans="2:41" ht="30">
      <c r="B2" s="281" t="s">
        <v>145</v>
      </c>
      <c r="C2" s="281"/>
      <c r="D2" s="281"/>
      <c r="E2" s="281"/>
      <c r="F2" s="281"/>
      <c r="G2" s="281"/>
    </row>
    <row r="3" spans="2:41" ht="27" thickBot="1">
      <c r="B3" s="21"/>
      <c r="C3" s="21"/>
      <c r="D3" s="21"/>
    </row>
    <row r="4" spans="2:41" ht="15">
      <c r="C4" s="1"/>
      <c r="E4" s="279" t="s">
        <v>139</v>
      </c>
      <c r="F4" s="38" t="s">
        <v>140</v>
      </c>
      <c r="G4" s="35" t="s">
        <v>142</v>
      </c>
    </row>
    <row r="5" spans="2:41" ht="15.75" thickBot="1">
      <c r="C5" s="48" t="s">
        <v>146</v>
      </c>
      <c r="E5" s="280"/>
      <c r="F5" s="46" t="s">
        <v>143</v>
      </c>
      <c r="G5" s="47" t="s">
        <v>141</v>
      </c>
    </row>
    <row r="6" spans="2:41" ht="15">
      <c r="C6" s="5"/>
      <c r="E6" s="43" t="s">
        <v>109</v>
      </c>
      <c r="F6" s="44">
        <v>177</v>
      </c>
      <c r="G6" s="45">
        <f>COUNTIF($D$15:$D$101,"I")</f>
        <v>6</v>
      </c>
    </row>
    <row r="7" spans="2:41" ht="15">
      <c r="E7" s="41" t="s">
        <v>110</v>
      </c>
      <c r="F7" s="39">
        <v>111</v>
      </c>
      <c r="G7" s="36">
        <f>COUNTIF($D$15:$D$101,"II")</f>
        <v>10</v>
      </c>
    </row>
    <row r="8" spans="2:41" ht="15">
      <c r="E8" s="41" t="s">
        <v>111</v>
      </c>
      <c r="F8" s="39">
        <v>67</v>
      </c>
      <c r="G8" s="36">
        <f>COUNTIF($D$15:$D$101,"III")</f>
        <v>8</v>
      </c>
    </row>
    <row r="9" spans="2:41" ht="15">
      <c r="E9" s="41" t="s">
        <v>112</v>
      </c>
      <c r="F9" s="39">
        <v>23</v>
      </c>
      <c r="G9" s="36">
        <f>COUNTIF($D$15:$D$101,"IV")</f>
        <v>8</v>
      </c>
    </row>
    <row r="10" spans="2:41" ht="15.75" thickBot="1">
      <c r="E10" s="42" t="s">
        <v>113</v>
      </c>
      <c r="F10" s="40">
        <v>0</v>
      </c>
      <c r="G10" s="37">
        <f>COUNTIF($D$15:$D$101,"V")</f>
        <v>2</v>
      </c>
    </row>
    <row r="11" spans="2:41" ht="15">
      <c r="E11" s="32"/>
      <c r="F11" s="33"/>
      <c r="G11" s="34"/>
    </row>
    <row r="12" spans="2:41">
      <c r="V12" t="s">
        <v>132</v>
      </c>
    </row>
    <row r="13" spans="2:41" ht="15" thickBot="1"/>
    <row r="14" spans="2:41" ht="56.45" customHeight="1" thickBot="1">
      <c r="B14" s="17" t="s">
        <v>114</v>
      </c>
      <c r="C14" s="18" t="s">
        <v>144</v>
      </c>
      <c r="D14" s="19" t="s">
        <v>115</v>
      </c>
      <c r="E14" s="19" t="s">
        <v>138</v>
      </c>
      <c r="F14" s="18" t="s">
        <v>116</v>
      </c>
      <c r="G14" s="18" t="s">
        <v>117</v>
      </c>
      <c r="H14" s="18" t="s">
        <v>118</v>
      </c>
      <c r="I14" s="18" t="s">
        <v>119</v>
      </c>
      <c r="J14" s="18" t="s">
        <v>120</v>
      </c>
      <c r="K14" s="18" t="s">
        <v>121</v>
      </c>
      <c r="L14" s="18" t="s">
        <v>122</v>
      </c>
      <c r="M14" s="18" t="s">
        <v>123</v>
      </c>
      <c r="N14" s="18" t="s">
        <v>124</v>
      </c>
      <c r="O14" s="18" t="s">
        <v>125</v>
      </c>
      <c r="P14" s="18" t="s">
        <v>127</v>
      </c>
      <c r="Q14" s="18" t="s">
        <v>128</v>
      </c>
      <c r="R14" s="18" t="s">
        <v>129</v>
      </c>
      <c r="S14" s="18" t="s">
        <v>130</v>
      </c>
      <c r="T14" s="18" t="s">
        <v>131</v>
      </c>
      <c r="U14" s="20" t="s">
        <v>126</v>
      </c>
      <c r="V14" s="27" t="s">
        <v>116</v>
      </c>
      <c r="W14" s="28" t="s">
        <v>117</v>
      </c>
      <c r="X14" s="28" t="s">
        <v>118</v>
      </c>
      <c r="Y14" s="28" t="s">
        <v>119</v>
      </c>
      <c r="Z14" s="28" t="s">
        <v>120</v>
      </c>
      <c r="AA14" s="28" t="s">
        <v>121</v>
      </c>
      <c r="AB14" s="28" t="s">
        <v>122</v>
      </c>
      <c r="AC14" s="28" t="s">
        <v>123</v>
      </c>
      <c r="AD14" s="28" t="s">
        <v>124</v>
      </c>
      <c r="AE14" s="28" t="s">
        <v>125</v>
      </c>
      <c r="AF14" s="28" t="s">
        <v>127</v>
      </c>
      <c r="AG14" s="28" t="s">
        <v>128</v>
      </c>
      <c r="AH14" s="28" t="s">
        <v>129</v>
      </c>
      <c r="AI14" s="28" t="s">
        <v>130</v>
      </c>
      <c r="AJ14" s="28" t="s">
        <v>131</v>
      </c>
      <c r="AK14" s="28" t="s">
        <v>133</v>
      </c>
      <c r="AL14" s="28" t="s">
        <v>126</v>
      </c>
      <c r="AM14" s="29" t="s">
        <v>135</v>
      </c>
      <c r="AN14" s="29" t="s">
        <v>136</v>
      </c>
      <c r="AO14" s="30" t="s">
        <v>137</v>
      </c>
    </row>
    <row r="15" spans="2:41" ht="45" customHeight="1">
      <c r="B15" s="49">
        <v>1</v>
      </c>
      <c r="C15" s="15" t="s">
        <v>155</v>
      </c>
      <c r="D15" s="22" t="str">
        <f t="shared" ref="D15" si="0">IF(E15="","",IF(E15&gt;=$F$6,"I",IF(E15&gt;=$F$7,"II",IF(E15&gt;=$F$8,"III",IF(E15&gt;=$F$9,"IV","V")))))</f>
        <v>I</v>
      </c>
      <c r="E15" s="22">
        <f t="shared" ref="E15" si="1">IFERROR(V15*(AM15+AN15+AO15),"")</f>
        <v>450</v>
      </c>
      <c r="F15" s="16" t="s">
        <v>1</v>
      </c>
      <c r="G15" s="16" t="s">
        <v>11</v>
      </c>
      <c r="H15" s="16" t="s">
        <v>26</v>
      </c>
      <c r="I15" s="16" t="s">
        <v>42</v>
      </c>
      <c r="J15" s="16" t="s">
        <v>49</v>
      </c>
      <c r="K15" s="16" t="s">
        <v>57</v>
      </c>
      <c r="L15" s="16" t="s">
        <v>74</v>
      </c>
      <c r="M15" s="16" t="s">
        <v>80</v>
      </c>
      <c r="N15" s="16" t="s">
        <v>86</v>
      </c>
      <c r="O15" s="16" t="s">
        <v>93</v>
      </c>
      <c r="P15" s="16"/>
      <c r="Q15" s="16"/>
      <c r="R15" s="16"/>
      <c r="S15" s="16"/>
      <c r="T15" s="16"/>
      <c r="U15" s="24" t="s">
        <v>228</v>
      </c>
      <c r="V15" s="31">
        <f>VLOOKUP(F15, Slownik!$B$5:$C$117, 2, FALSE)</f>
        <v>5</v>
      </c>
      <c r="W15" s="31">
        <f>VLOOKUP(G15, Slownik!$B$16:$C$29, 2, FALSE)</f>
        <v>5</v>
      </c>
      <c r="X15" s="31">
        <f>VLOOKUP(H15, Slownik!$B$32:$C$46, 2, FALSE)</f>
        <v>5</v>
      </c>
      <c r="Y15" s="31">
        <f>VLOOKUP(I15, Slownik!$B$49:$C$53, 2, FALSE)</f>
        <v>10</v>
      </c>
      <c r="Z15" s="31">
        <f>VLOOKUP(J15, Slownik!$B$58:$C$64, 2, FALSE)</f>
        <v>10</v>
      </c>
      <c r="AA15" s="31">
        <f>VLOOKUP(K15, Slownik!$B$67:$C$82, 2, FALSE)</f>
        <v>10</v>
      </c>
      <c r="AB15" s="31">
        <f>VLOOKUP(L15, Slownik!$B$85:$C$89, 2, FALSE)</f>
        <v>10</v>
      </c>
      <c r="AC15" s="31">
        <f>VLOOKUP(M15, Slownik!$B$92:$C$96, 2, FALSE)</f>
        <v>10</v>
      </c>
      <c r="AD15" s="31">
        <f>VLOOKUP(N15, Slownik!$B$99:$C$103, 2, FALSE)</f>
        <v>10</v>
      </c>
      <c r="AE15" s="31">
        <f>VLOOKUP(O15,Slownik!$B$108:$C$112,2,FALSE)</f>
        <v>10</v>
      </c>
      <c r="AF15" s="31">
        <f>IFERROR(VLOOKUP(P15,Slownik!$B$115:$C$115,2,FALSE),1)</f>
        <v>1</v>
      </c>
      <c r="AG15" s="31">
        <f>IFERROR(VLOOKUP(Q15,Slownik!$B$116:$C$116,2,FALSE),1)</f>
        <v>1</v>
      </c>
      <c r="AH15" s="31">
        <f>IFERROR(VLOOKUP(R15,Slownik!$B$117:$C$117,2,FALSE),1)</f>
        <v>1</v>
      </c>
      <c r="AI15" s="31">
        <f>IFERROR(VLOOKUP(S15,Slownik!$B$118:$C$118,2,FALSE),1)</f>
        <v>1</v>
      </c>
      <c r="AJ15" s="31">
        <f>IFERROR(VLOOKUP(T15,Slownik!$B$119:$C$119,2,FALSE),1)</f>
        <v>1</v>
      </c>
      <c r="AK15" s="31">
        <f>IF(SUM(AF15:AJ15)&lt;=1,1,SUM(AF15:AJ15))</f>
        <v>5</v>
      </c>
      <c r="AL15" s="31">
        <f>VLOOKUP(U15,Slownik!$B$122:$C$126,2,FALSE)</f>
        <v>5</v>
      </c>
      <c r="AM15" s="31">
        <f>SUM(W15:Y15)</f>
        <v>20</v>
      </c>
      <c r="AN15" s="31">
        <f>SUM(Z15:AD15)</f>
        <v>50</v>
      </c>
      <c r="AO15" s="31">
        <f>SUM(AE15,AK15,AL15)</f>
        <v>20</v>
      </c>
    </row>
    <row r="16" spans="2:41" ht="45" customHeight="1">
      <c r="B16" s="50">
        <v>2</v>
      </c>
      <c r="C16" s="11" t="s">
        <v>156</v>
      </c>
      <c r="D16" s="22" t="str">
        <f t="shared" ref="D16:D79" si="2">IF(E16="","",IF(E16&gt;=$F$6,"I",IF(E16&gt;=$F$7,"II",IF(E16&gt;=$F$8,"III",IF(E16&gt;=$F$9,"IV","V")))))</f>
        <v>V</v>
      </c>
      <c r="E16" s="22">
        <f t="shared" ref="E16:E79" si="3">IFERROR(V16*(AM16+AN16+AO16),"")</f>
        <v>7</v>
      </c>
      <c r="F16" s="12" t="s">
        <v>8</v>
      </c>
      <c r="G16" s="12" t="s">
        <v>24</v>
      </c>
      <c r="H16" s="12" t="s">
        <v>40</v>
      </c>
      <c r="I16" s="12" t="s">
        <v>46</v>
      </c>
      <c r="J16" s="12" t="s">
        <v>55</v>
      </c>
      <c r="K16" s="12" t="s">
        <v>72</v>
      </c>
      <c r="L16" s="12" t="s">
        <v>78</v>
      </c>
      <c r="M16" s="12" t="s">
        <v>84</v>
      </c>
      <c r="N16" s="12" t="s">
        <v>90</v>
      </c>
      <c r="O16" s="12" t="s">
        <v>96</v>
      </c>
      <c r="P16" s="12" t="s">
        <v>98</v>
      </c>
      <c r="Q16" s="12" t="s">
        <v>99</v>
      </c>
      <c r="R16" s="12" t="s">
        <v>100</v>
      </c>
      <c r="S16" s="12" t="s">
        <v>101</v>
      </c>
      <c r="T16" s="12" t="s">
        <v>102</v>
      </c>
      <c r="U16" s="25" t="s">
        <v>107</v>
      </c>
      <c r="V16" s="31">
        <f>VLOOKUP(F16, Slownik!$B$5:$C$117, 2, FALSE)</f>
        <v>1</v>
      </c>
      <c r="W16" s="31">
        <f>VLOOKUP(G16, Slownik!$B$16:$C$29, 2, FALSE)</f>
        <v>1</v>
      </c>
      <c r="X16" s="31">
        <f>VLOOKUP(H16, Slownik!$B$32:$C$46, 2, FALSE)</f>
        <v>1</v>
      </c>
      <c r="Y16" s="31">
        <f>VLOOKUP(I16, Slownik!$B$49:$C$53, 2, FALSE)</f>
        <v>0</v>
      </c>
      <c r="Z16" s="31">
        <f>VLOOKUP(J16, Slownik!$B$58:$C$64, 2, FALSE)</f>
        <v>0</v>
      </c>
      <c r="AA16" s="31">
        <f>VLOOKUP(K16, Slownik!$B$67:$C$82, 2, FALSE)</f>
        <v>1</v>
      </c>
      <c r="AB16" s="31">
        <f>VLOOKUP(L16, Slownik!$B$85:$C$89, 2, FALSE)</f>
        <v>1</v>
      </c>
      <c r="AC16" s="31">
        <f>VLOOKUP(M16, Slownik!$B$92:$C$96, 2, FALSE)</f>
        <v>1</v>
      </c>
      <c r="AD16" s="31">
        <f>VLOOKUP(N16, Slownik!$B$99:$C$103, 2, FALSE)</f>
        <v>0</v>
      </c>
      <c r="AE16" s="31">
        <f>VLOOKUP(O16,Slownik!$B$108:$C$112,2,FALSE)</f>
        <v>0</v>
      </c>
      <c r="AF16" s="31">
        <f>IFERROR(VLOOKUP(P16,Slownik!$B$115:$C$115,2,FALSE),1)</f>
        <v>0</v>
      </c>
      <c r="AG16" s="31">
        <f>IFERROR(VLOOKUP(Q16,Slownik!$B$116:$C$116,2,FALSE),1)</f>
        <v>0</v>
      </c>
      <c r="AH16" s="31">
        <f>IFERROR(VLOOKUP(R16,Slownik!$B$117:$C$117,2,FALSE),1)</f>
        <v>0</v>
      </c>
      <c r="AI16" s="31">
        <f>IFERROR(VLOOKUP(S16,Slownik!$B$118:$C$118,2,FALSE),1)</f>
        <v>0</v>
      </c>
      <c r="AJ16" s="31">
        <f>IFERROR(VLOOKUP(T16,Slownik!$B$119:$C$119,2,FALSE),1)</f>
        <v>0</v>
      </c>
      <c r="AK16" s="31">
        <f t="shared" ref="AK16:AK79" si="4">IF(SUM(AF16:AJ16)&lt;=1,1,SUM(AF16:AJ16))</f>
        <v>1</v>
      </c>
      <c r="AL16" s="31">
        <f>VLOOKUP(U16,Slownik!$B$122:$C$126,2,FALSE)</f>
        <v>1</v>
      </c>
      <c r="AM16" s="31">
        <f t="shared" ref="AM16:AM79" si="5">SUM(W16:Y16)</f>
        <v>2</v>
      </c>
      <c r="AN16" s="31">
        <f t="shared" ref="AN16:AN79" si="6">SUM(Z16:AD16)</f>
        <v>3</v>
      </c>
      <c r="AO16" s="31">
        <f t="shared" ref="AO16:AO79" si="7">SUM(AE16,AK16,AL16)</f>
        <v>2</v>
      </c>
    </row>
    <row r="17" spans="1:41" ht="45" customHeight="1">
      <c r="B17" s="50">
        <v>3</v>
      </c>
      <c r="C17" s="11" t="s">
        <v>210</v>
      </c>
      <c r="D17" s="22" t="str">
        <f t="shared" si="2"/>
        <v>I</v>
      </c>
      <c r="E17" s="22">
        <f t="shared" si="3"/>
        <v>224</v>
      </c>
      <c r="F17" s="12" t="s">
        <v>3</v>
      </c>
      <c r="G17" s="12" t="s">
        <v>18</v>
      </c>
      <c r="H17" s="12" t="s">
        <v>31</v>
      </c>
      <c r="I17" s="12" t="s">
        <v>43</v>
      </c>
      <c r="J17" s="12" t="s">
        <v>51</v>
      </c>
      <c r="K17" s="12" t="s">
        <v>60</v>
      </c>
      <c r="L17" s="12" t="s">
        <v>75</v>
      </c>
      <c r="M17" s="12" t="s">
        <v>81</v>
      </c>
      <c r="N17" s="12" t="s">
        <v>90</v>
      </c>
      <c r="O17" s="12" t="s">
        <v>94</v>
      </c>
      <c r="P17" s="12" t="s">
        <v>98</v>
      </c>
      <c r="Q17" s="12" t="s">
        <v>99</v>
      </c>
      <c r="R17" s="12"/>
      <c r="S17" s="12"/>
      <c r="T17" s="12" t="s">
        <v>102</v>
      </c>
      <c r="U17" s="25" t="s">
        <v>105</v>
      </c>
      <c r="V17" s="31">
        <f>VLOOKUP(F17, Slownik!$B$5:$C$117, 2, FALSE)</f>
        <v>4</v>
      </c>
      <c r="W17" s="31">
        <f>VLOOKUP(G17, Slownik!$B$16:$C$29, 2, FALSE)</f>
        <v>4</v>
      </c>
      <c r="X17" s="31">
        <f>VLOOKUP(H17, Slownik!$B$32:$C$46, 2, FALSE)</f>
        <v>4</v>
      </c>
      <c r="Y17" s="31">
        <f>VLOOKUP(I17, Slownik!$B$49:$C$53, 2, FALSE)</f>
        <v>5</v>
      </c>
      <c r="Z17" s="31">
        <f>VLOOKUP(J17, Slownik!$B$58:$C$64, 2, FALSE)</f>
        <v>8</v>
      </c>
      <c r="AA17" s="31">
        <f>VLOOKUP(K17, Slownik!$B$67:$C$82, 2, FALSE)</f>
        <v>8</v>
      </c>
      <c r="AB17" s="31">
        <f>VLOOKUP(L17, Slownik!$B$85:$C$89, 2, FALSE)</f>
        <v>6</v>
      </c>
      <c r="AC17" s="31">
        <f>VLOOKUP(M17, Slownik!$B$92:$C$96, 2, FALSE)</f>
        <v>8</v>
      </c>
      <c r="AD17" s="31">
        <f>VLOOKUP(N17, Slownik!$B$99:$C$103, 2, FALSE)</f>
        <v>0</v>
      </c>
      <c r="AE17" s="31">
        <f>VLOOKUP(O17,Slownik!$B$108:$C$112,2,FALSE)</f>
        <v>8</v>
      </c>
      <c r="AF17" s="31">
        <f>IFERROR(VLOOKUP(P17,Slownik!$B$115:$C$115,2,FALSE),1)</f>
        <v>0</v>
      </c>
      <c r="AG17" s="31">
        <f>IFERROR(VLOOKUP(Q17,Slownik!$B$116:$C$116,2,FALSE),1)</f>
        <v>0</v>
      </c>
      <c r="AH17" s="31">
        <f>IFERROR(VLOOKUP(R17,Slownik!$B$117:$C$117,2,FALSE),1)</f>
        <v>1</v>
      </c>
      <c r="AI17" s="31">
        <f>IFERROR(VLOOKUP(S17,Slownik!$B$118:$C$118,2,FALSE),1)</f>
        <v>1</v>
      </c>
      <c r="AJ17" s="31">
        <f>IFERROR(VLOOKUP(T17,Slownik!$B$119:$C$119,2,FALSE),1)</f>
        <v>0</v>
      </c>
      <c r="AK17" s="31">
        <f t="shared" si="4"/>
        <v>2</v>
      </c>
      <c r="AL17" s="31">
        <f>VLOOKUP(U17,Slownik!$B$122:$C$126,2,FALSE)</f>
        <v>3</v>
      </c>
      <c r="AM17" s="31">
        <f t="shared" si="5"/>
        <v>13</v>
      </c>
      <c r="AN17" s="31">
        <f t="shared" si="6"/>
        <v>30</v>
      </c>
      <c r="AO17" s="31">
        <f t="shared" si="7"/>
        <v>13</v>
      </c>
    </row>
    <row r="18" spans="1:41" ht="45" customHeight="1">
      <c r="B18" s="49">
        <v>4</v>
      </c>
      <c r="C18" s="11" t="s">
        <v>211</v>
      </c>
      <c r="D18" s="22" t="str">
        <f t="shared" si="2"/>
        <v>I</v>
      </c>
      <c r="E18" s="22">
        <f t="shared" si="3"/>
        <v>220</v>
      </c>
      <c r="F18" s="12" t="s">
        <v>3</v>
      </c>
      <c r="G18" s="12" t="s">
        <v>17</v>
      </c>
      <c r="H18" s="12" t="s">
        <v>34</v>
      </c>
      <c r="I18" s="12" t="s">
        <v>44</v>
      </c>
      <c r="J18" s="12" t="s">
        <v>49</v>
      </c>
      <c r="K18" s="12" t="s">
        <v>63</v>
      </c>
      <c r="L18" s="12" t="s">
        <v>74</v>
      </c>
      <c r="M18" s="12" t="s">
        <v>81</v>
      </c>
      <c r="N18" s="12" t="s">
        <v>88</v>
      </c>
      <c r="O18" s="12" t="s">
        <v>194</v>
      </c>
      <c r="P18" s="12" t="s">
        <v>98</v>
      </c>
      <c r="Q18" s="12" t="s">
        <v>99</v>
      </c>
      <c r="R18" s="12"/>
      <c r="S18" s="12"/>
      <c r="T18" s="12" t="s">
        <v>102</v>
      </c>
      <c r="U18" s="25" t="s">
        <v>105</v>
      </c>
      <c r="V18" s="31">
        <f>VLOOKUP(F18, Slownik!$B$5:$C$117, 2, FALSE)</f>
        <v>4</v>
      </c>
      <c r="W18" s="31">
        <f>VLOOKUP(G18, Slownik!$B$16:$C$29, 2, FALSE)</f>
        <v>4</v>
      </c>
      <c r="X18" s="31">
        <f>VLOOKUP(H18, Slownik!$B$32:$C$46, 2, FALSE)</f>
        <v>3</v>
      </c>
      <c r="Y18" s="31">
        <f>VLOOKUP(I18, Slownik!$B$49:$C$53, 2, FALSE)</f>
        <v>3</v>
      </c>
      <c r="Z18" s="31">
        <f>VLOOKUP(J18, Slownik!$B$58:$C$64, 2, FALSE)</f>
        <v>10</v>
      </c>
      <c r="AA18" s="31">
        <f>VLOOKUP(K18, Slownik!$B$67:$C$82, 2, FALSE)</f>
        <v>6</v>
      </c>
      <c r="AB18" s="31">
        <f>VLOOKUP(L18, Slownik!$B$85:$C$89, 2, FALSE)</f>
        <v>10</v>
      </c>
      <c r="AC18" s="31">
        <f>VLOOKUP(M18, Slownik!$B$92:$C$96, 2, FALSE)</f>
        <v>8</v>
      </c>
      <c r="AD18" s="31">
        <f>VLOOKUP(N18, Slownik!$B$99:$C$103, 2, FALSE)</f>
        <v>6</v>
      </c>
      <c r="AE18" s="31">
        <f>VLOOKUP(O18,Slownik!$B$108:$C$112,2,FALSE)</f>
        <v>0</v>
      </c>
      <c r="AF18" s="31">
        <f>IFERROR(VLOOKUP(P18,Slownik!$B$115:$C$115,2,FALSE),1)</f>
        <v>0</v>
      </c>
      <c r="AG18" s="31">
        <f>IFERROR(VLOOKUP(Q18,Slownik!$B$116:$C$116,2,FALSE),1)</f>
        <v>0</v>
      </c>
      <c r="AH18" s="31">
        <f>IFERROR(VLOOKUP(R18,Slownik!$B$117:$C$117,2,FALSE),1)</f>
        <v>1</v>
      </c>
      <c r="AI18" s="31">
        <f>IFERROR(VLOOKUP(S18,Slownik!$B$118:$C$118,2,FALSE),1)</f>
        <v>1</v>
      </c>
      <c r="AJ18" s="31">
        <f>IFERROR(VLOOKUP(T18,Slownik!$B$119:$C$119,2,FALSE),1)</f>
        <v>0</v>
      </c>
      <c r="AK18" s="31">
        <f t="shared" si="4"/>
        <v>2</v>
      </c>
      <c r="AL18" s="31">
        <f>VLOOKUP(U18,Slownik!$B$122:$C$126,2,FALSE)</f>
        <v>3</v>
      </c>
      <c r="AM18" s="31">
        <f t="shared" si="5"/>
        <v>10</v>
      </c>
      <c r="AN18" s="31">
        <f t="shared" si="6"/>
        <v>40</v>
      </c>
      <c r="AO18" s="31">
        <f t="shared" si="7"/>
        <v>5</v>
      </c>
    </row>
    <row r="19" spans="1:41" ht="45" customHeight="1">
      <c r="B19" s="50">
        <v>5</v>
      </c>
      <c r="C19" s="11" t="s">
        <v>213</v>
      </c>
      <c r="D19" s="22" t="str">
        <f t="shared" si="2"/>
        <v>I</v>
      </c>
      <c r="E19" s="22">
        <f t="shared" si="3"/>
        <v>196</v>
      </c>
      <c r="F19" s="12" t="s">
        <v>3</v>
      </c>
      <c r="G19" s="12" t="s">
        <v>13</v>
      </c>
      <c r="H19" s="12" t="s">
        <v>29</v>
      </c>
      <c r="I19" s="12" t="s">
        <v>44</v>
      </c>
      <c r="J19" s="12" t="s">
        <v>49</v>
      </c>
      <c r="K19" s="12" t="s">
        <v>63</v>
      </c>
      <c r="L19" s="12" t="s">
        <v>75</v>
      </c>
      <c r="M19" s="12" t="s">
        <v>80</v>
      </c>
      <c r="N19" s="12" t="s">
        <v>89</v>
      </c>
      <c r="O19" s="12" t="s">
        <v>193</v>
      </c>
      <c r="P19" s="12"/>
      <c r="Q19" s="12" t="s">
        <v>99</v>
      </c>
      <c r="R19" s="12" t="s">
        <v>100</v>
      </c>
      <c r="S19" s="12" t="s">
        <v>101</v>
      </c>
      <c r="T19" s="12" t="s">
        <v>102</v>
      </c>
      <c r="U19" s="25" t="s">
        <v>107</v>
      </c>
      <c r="V19" s="31">
        <f>VLOOKUP(F19, Slownik!$B$5:$C$117, 2, FALSE)</f>
        <v>4</v>
      </c>
      <c r="W19" s="31">
        <f>VLOOKUP(G19, Slownik!$B$16:$C$29, 2, FALSE)</f>
        <v>5</v>
      </c>
      <c r="X19" s="31">
        <f>VLOOKUP(H19, Slownik!$B$32:$C$46, 2, FALSE)</f>
        <v>4</v>
      </c>
      <c r="Y19" s="31">
        <f>VLOOKUP(I19, Slownik!$B$49:$C$53, 2, FALSE)</f>
        <v>3</v>
      </c>
      <c r="Z19" s="31">
        <f>VLOOKUP(J19, Slownik!$B$58:$C$64, 2, FALSE)</f>
        <v>10</v>
      </c>
      <c r="AA19" s="31">
        <f>VLOOKUP(K19, Slownik!$B$67:$C$82, 2, FALSE)</f>
        <v>6</v>
      </c>
      <c r="AB19" s="31">
        <f>VLOOKUP(L19, Slownik!$B$85:$C$89, 2, FALSE)</f>
        <v>6</v>
      </c>
      <c r="AC19" s="31">
        <f>VLOOKUP(M19, Slownik!$B$92:$C$96, 2, FALSE)</f>
        <v>10</v>
      </c>
      <c r="AD19" s="31">
        <f>VLOOKUP(N19, Slownik!$B$99:$C$103, 2, FALSE)</f>
        <v>0</v>
      </c>
      <c r="AE19" s="31">
        <f>VLOOKUP(O19,Slownik!$B$108:$C$112,2,FALSE)</f>
        <v>3</v>
      </c>
      <c r="AF19" s="31">
        <f>IFERROR(VLOOKUP(P19,Slownik!$B$115:$C$115,2,FALSE),1)</f>
        <v>1</v>
      </c>
      <c r="AG19" s="31">
        <f>IFERROR(VLOOKUP(Q19,Slownik!$B$116:$C$116,2,FALSE),1)</f>
        <v>0</v>
      </c>
      <c r="AH19" s="31">
        <f>IFERROR(VLOOKUP(R19,Slownik!$B$117:$C$117,2,FALSE),1)</f>
        <v>0</v>
      </c>
      <c r="AI19" s="31">
        <f>IFERROR(VLOOKUP(S19,Slownik!$B$118:$C$118,2,FALSE),1)</f>
        <v>0</v>
      </c>
      <c r="AJ19" s="31">
        <f>IFERROR(VLOOKUP(T19,Slownik!$B$119:$C$119,2,FALSE),1)</f>
        <v>0</v>
      </c>
      <c r="AK19" s="31">
        <f t="shared" si="4"/>
        <v>1</v>
      </c>
      <c r="AL19" s="31">
        <f>VLOOKUP(U19,Slownik!$B$122:$C$126,2,FALSE)</f>
        <v>1</v>
      </c>
      <c r="AM19" s="31">
        <f t="shared" si="5"/>
        <v>12</v>
      </c>
      <c r="AN19" s="31">
        <f t="shared" si="6"/>
        <v>32</v>
      </c>
      <c r="AO19" s="31">
        <f t="shared" si="7"/>
        <v>5</v>
      </c>
    </row>
    <row r="20" spans="1:41" ht="45" customHeight="1">
      <c r="B20" s="50">
        <v>6</v>
      </c>
      <c r="C20" s="11" t="s">
        <v>214</v>
      </c>
      <c r="D20" s="22" t="str">
        <f t="shared" si="2"/>
        <v>II</v>
      </c>
      <c r="E20" s="22">
        <f t="shared" si="3"/>
        <v>138</v>
      </c>
      <c r="F20" s="12" t="s">
        <v>4</v>
      </c>
      <c r="G20" s="12" t="s">
        <v>17</v>
      </c>
      <c r="H20" s="12" t="s">
        <v>32</v>
      </c>
      <c r="I20" s="12" t="s">
        <v>46</v>
      </c>
      <c r="J20" s="12" t="s">
        <v>49</v>
      </c>
      <c r="K20" s="12" t="s">
        <v>63</v>
      </c>
      <c r="L20" s="12" t="s">
        <v>74</v>
      </c>
      <c r="M20" s="12" t="s">
        <v>81</v>
      </c>
      <c r="N20" s="12" t="s">
        <v>90</v>
      </c>
      <c r="O20" s="12" t="s">
        <v>193</v>
      </c>
      <c r="P20" s="12" t="s">
        <v>98</v>
      </c>
      <c r="Q20" s="12" t="s">
        <v>99</v>
      </c>
      <c r="R20" s="12" t="s">
        <v>100</v>
      </c>
      <c r="S20" s="12" t="s">
        <v>101</v>
      </c>
      <c r="T20" s="12"/>
      <c r="U20" s="25" t="s">
        <v>107</v>
      </c>
      <c r="V20" s="31">
        <f>VLOOKUP(F20, Slownik!$B$5:$C$117, 2, FALSE)</f>
        <v>3</v>
      </c>
      <c r="W20" s="31">
        <f>VLOOKUP(G20, Slownik!$B$16:$C$29, 2, FALSE)</f>
        <v>4</v>
      </c>
      <c r="X20" s="31">
        <f>VLOOKUP(H20, Slownik!$B$32:$C$46, 2, FALSE)</f>
        <v>3</v>
      </c>
      <c r="Y20" s="31">
        <f>VLOOKUP(I20, Slownik!$B$49:$C$53, 2, FALSE)</f>
        <v>0</v>
      </c>
      <c r="Z20" s="31">
        <f>VLOOKUP(J20, Slownik!$B$58:$C$64, 2, FALSE)</f>
        <v>10</v>
      </c>
      <c r="AA20" s="31">
        <f>VLOOKUP(K20, Slownik!$B$67:$C$82, 2, FALSE)</f>
        <v>6</v>
      </c>
      <c r="AB20" s="31">
        <f>VLOOKUP(L20, Slownik!$B$85:$C$89, 2, FALSE)</f>
        <v>10</v>
      </c>
      <c r="AC20" s="31">
        <f>VLOOKUP(M20, Slownik!$B$92:$C$96, 2, FALSE)</f>
        <v>8</v>
      </c>
      <c r="AD20" s="31">
        <f>VLOOKUP(N20, Slownik!$B$99:$C$103, 2, FALSE)</f>
        <v>0</v>
      </c>
      <c r="AE20" s="31">
        <f>VLOOKUP(O20,Slownik!$B$108:$C$112,2,FALSE)</f>
        <v>3</v>
      </c>
      <c r="AF20" s="31">
        <f>IFERROR(VLOOKUP(P20,Slownik!$B$115:$C$115,2,FALSE),1)</f>
        <v>0</v>
      </c>
      <c r="AG20" s="31">
        <f>IFERROR(VLOOKUP(Q20,Slownik!$B$116:$C$116,2,FALSE),1)</f>
        <v>0</v>
      </c>
      <c r="AH20" s="31">
        <f>IFERROR(VLOOKUP(R20,Slownik!$B$117:$C$117,2,FALSE),1)</f>
        <v>0</v>
      </c>
      <c r="AI20" s="31">
        <f>IFERROR(VLOOKUP(S20,Slownik!$B$118:$C$118,2,FALSE),1)</f>
        <v>0</v>
      </c>
      <c r="AJ20" s="31">
        <f>IFERROR(VLOOKUP(T20,Slownik!$B$119:$C$119,2,FALSE),1)</f>
        <v>1</v>
      </c>
      <c r="AK20" s="31">
        <f t="shared" si="4"/>
        <v>1</v>
      </c>
      <c r="AL20" s="31">
        <f>VLOOKUP(U20,Slownik!$B$122:$C$126,2,FALSE)</f>
        <v>1</v>
      </c>
      <c r="AM20" s="31">
        <f t="shared" si="5"/>
        <v>7</v>
      </c>
      <c r="AN20" s="31">
        <f t="shared" si="6"/>
        <v>34</v>
      </c>
      <c r="AO20" s="31">
        <f t="shared" si="7"/>
        <v>5</v>
      </c>
    </row>
    <row r="21" spans="1:41" ht="45" customHeight="1">
      <c r="B21" s="49">
        <v>7</v>
      </c>
      <c r="C21" s="11" t="s">
        <v>215</v>
      </c>
      <c r="D21" s="22" t="str">
        <f t="shared" si="2"/>
        <v>III</v>
      </c>
      <c r="E21" s="22">
        <f t="shared" si="3"/>
        <v>96</v>
      </c>
      <c r="F21" s="12" t="s">
        <v>7</v>
      </c>
      <c r="G21" s="12" t="s">
        <v>17</v>
      </c>
      <c r="H21" s="12" t="s">
        <v>30</v>
      </c>
      <c r="I21" s="12" t="s">
        <v>44</v>
      </c>
      <c r="J21" s="12" t="s">
        <v>52</v>
      </c>
      <c r="K21" s="12" t="s">
        <v>66</v>
      </c>
      <c r="L21" s="12" t="s">
        <v>76</v>
      </c>
      <c r="M21" s="12" t="s">
        <v>82</v>
      </c>
      <c r="N21" s="12" t="s">
        <v>90</v>
      </c>
      <c r="O21" s="12" t="s">
        <v>94</v>
      </c>
      <c r="P21" s="12" t="s">
        <v>98</v>
      </c>
      <c r="Q21" s="12"/>
      <c r="R21" s="12"/>
      <c r="S21" s="12"/>
      <c r="T21" s="12"/>
      <c r="U21" s="25" t="s">
        <v>105</v>
      </c>
      <c r="V21" s="31">
        <f>VLOOKUP(F21, Slownik!$B$5:$C$117, 2, FALSE)</f>
        <v>2</v>
      </c>
      <c r="W21" s="31">
        <f>VLOOKUP(G21, Slownik!$B$16:$C$29, 2, FALSE)</f>
        <v>4</v>
      </c>
      <c r="X21" s="31">
        <f>VLOOKUP(H21, Slownik!$B$32:$C$46, 2, FALSE)</f>
        <v>4</v>
      </c>
      <c r="Y21" s="31">
        <f>VLOOKUP(I21, Slownik!$B$49:$C$53, 2, FALSE)</f>
        <v>3</v>
      </c>
      <c r="Z21" s="31">
        <f>VLOOKUP(J21, Slownik!$B$58:$C$64, 2, FALSE)</f>
        <v>8</v>
      </c>
      <c r="AA21" s="31">
        <f>VLOOKUP(K21, Slownik!$B$67:$C$82, 2, FALSE)</f>
        <v>6</v>
      </c>
      <c r="AB21" s="31">
        <f>VLOOKUP(L21, Slownik!$B$85:$C$89, 2, FALSE)</f>
        <v>3</v>
      </c>
      <c r="AC21" s="31">
        <f>VLOOKUP(M21, Slownik!$B$92:$C$96, 2, FALSE)</f>
        <v>5</v>
      </c>
      <c r="AD21" s="31">
        <f>VLOOKUP(N21, Slownik!$B$99:$C$103, 2, FALSE)</f>
        <v>0</v>
      </c>
      <c r="AE21" s="31">
        <f>VLOOKUP(O21,Slownik!$B$108:$C$112,2,FALSE)</f>
        <v>8</v>
      </c>
      <c r="AF21" s="31">
        <f>IFERROR(VLOOKUP(P21,Slownik!$B$115:$C$115,2,FALSE),1)</f>
        <v>0</v>
      </c>
      <c r="AG21" s="31">
        <f>IFERROR(VLOOKUP(Q21,Slownik!$B$116:$C$116,2,FALSE),1)</f>
        <v>1</v>
      </c>
      <c r="AH21" s="31">
        <f>IFERROR(VLOOKUP(R21,Slownik!$B$117:$C$117,2,FALSE),1)</f>
        <v>1</v>
      </c>
      <c r="AI21" s="31">
        <f>IFERROR(VLOOKUP(S21,Slownik!$B$118:$C$118,2,FALSE),1)</f>
        <v>1</v>
      </c>
      <c r="AJ21" s="31">
        <f>IFERROR(VLOOKUP(T21,Slownik!$B$119:$C$119,2,FALSE),1)</f>
        <v>1</v>
      </c>
      <c r="AK21" s="31">
        <f t="shared" si="4"/>
        <v>4</v>
      </c>
      <c r="AL21" s="31">
        <f>VLOOKUP(U21,Slownik!$B$122:$C$126,2,FALSE)</f>
        <v>3</v>
      </c>
      <c r="AM21" s="31">
        <f t="shared" si="5"/>
        <v>11</v>
      </c>
      <c r="AN21" s="31">
        <f t="shared" si="6"/>
        <v>22</v>
      </c>
      <c r="AO21" s="31">
        <f t="shared" si="7"/>
        <v>15</v>
      </c>
    </row>
    <row r="22" spans="1:41" ht="45" customHeight="1">
      <c r="B22" s="50">
        <v>8</v>
      </c>
      <c r="C22" s="11" t="s">
        <v>216</v>
      </c>
      <c r="D22" s="22" t="str">
        <f t="shared" si="2"/>
        <v>III</v>
      </c>
      <c r="E22" s="22">
        <f t="shared" si="3"/>
        <v>70</v>
      </c>
      <c r="F22" s="12" t="s">
        <v>7</v>
      </c>
      <c r="G22" s="12" t="s">
        <v>19</v>
      </c>
      <c r="H22" s="12" t="s">
        <v>33</v>
      </c>
      <c r="I22" s="12" t="s">
        <v>46</v>
      </c>
      <c r="J22" s="12" t="s">
        <v>52</v>
      </c>
      <c r="K22" s="12" t="s">
        <v>64</v>
      </c>
      <c r="L22" s="12" t="s">
        <v>78</v>
      </c>
      <c r="M22" s="12" t="s">
        <v>80</v>
      </c>
      <c r="N22" s="12" t="s">
        <v>90</v>
      </c>
      <c r="O22" s="12" t="s">
        <v>194</v>
      </c>
      <c r="P22" s="12" t="s">
        <v>98</v>
      </c>
      <c r="Q22" s="12" t="s">
        <v>99</v>
      </c>
      <c r="R22" s="12" t="s">
        <v>100</v>
      </c>
      <c r="S22" s="12"/>
      <c r="T22" s="12"/>
      <c r="U22" s="25" t="s">
        <v>107</v>
      </c>
      <c r="V22" s="31">
        <f>VLOOKUP(F22, Slownik!$B$5:$C$117, 2, FALSE)</f>
        <v>2</v>
      </c>
      <c r="W22" s="31">
        <f>VLOOKUP(G22, Slownik!$B$16:$C$29, 2, FALSE)</f>
        <v>4</v>
      </c>
      <c r="X22" s="31">
        <f>VLOOKUP(H22, Slownik!$B$32:$C$46, 2, FALSE)</f>
        <v>3</v>
      </c>
      <c r="Y22" s="31">
        <f>VLOOKUP(I22, Slownik!$B$49:$C$53, 2, FALSE)</f>
        <v>0</v>
      </c>
      <c r="Z22" s="31">
        <f>VLOOKUP(J22, Slownik!$B$58:$C$64, 2, FALSE)</f>
        <v>8</v>
      </c>
      <c r="AA22" s="31">
        <f>VLOOKUP(K22, Slownik!$B$67:$C$82, 2, FALSE)</f>
        <v>6</v>
      </c>
      <c r="AB22" s="31">
        <f>VLOOKUP(L22, Slownik!$B$85:$C$89, 2, FALSE)</f>
        <v>1</v>
      </c>
      <c r="AC22" s="31">
        <f>VLOOKUP(M22, Slownik!$B$92:$C$96, 2, FALSE)</f>
        <v>10</v>
      </c>
      <c r="AD22" s="31">
        <f>VLOOKUP(N22, Slownik!$B$99:$C$103, 2, FALSE)</f>
        <v>0</v>
      </c>
      <c r="AE22" s="31">
        <f>VLOOKUP(O22,Slownik!$B$108:$C$112,2,FALSE)</f>
        <v>0</v>
      </c>
      <c r="AF22" s="31">
        <f>IFERROR(VLOOKUP(P22,Slownik!$B$115:$C$115,2,FALSE),1)</f>
        <v>0</v>
      </c>
      <c r="AG22" s="31">
        <f>IFERROR(VLOOKUP(Q22,Slownik!$B$116:$C$116,2,FALSE),1)</f>
        <v>0</v>
      </c>
      <c r="AH22" s="31">
        <f>IFERROR(VLOOKUP(R22,Slownik!$B$117:$C$117,2,FALSE),1)</f>
        <v>0</v>
      </c>
      <c r="AI22" s="31">
        <f>IFERROR(VLOOKUP(S22,Slownik!$B$118:$C$118,2,FALSE),1)</f>
        <v>1</v>
      </c>
      <c r="AJ22" s="31">
        <f>IFERROR(VLOOKUP(T22,Slownik!$B$119:$C$119,2,FALSE),1)</f>
        <v>1</v>
      </c>
      <c r="AK22" s="31">
        <f t="shared" si="4"/>
        <v>2</v>
      </c>
      <c r="AL22" s="31">
        <f>VLOOKUP(U22,Slownik!$B$122:$C$126,2,FALSE)</f>
        <v>1</v>
      </c>
      <c r="AM22" s="31">
        <f t="shared" si="5"/>
        <v>7</v>
      </c>
      <c r="AN22" s="31">
        <f t="shared" si="6"/>
        <v>25</v>
      </c>
      <c r="AO22" s="31">
        <f t="shared" si="7"/>
        <v>3</v>
      </c>
    </row>
    <row r="23" spans="1:41" ht="45" customHeight="1">
      <c r="A23" s="261" t="s">
        <v>264</v>
      </c>
      <c r="B23" s="50">
        <v>9</v>
      </c>
      <c r="C23" s="11" t="s">
        <v>294</v>
      </c>
      <c r="D23" s="22" t="str">
        <f t="shared" si="2"/>
        <v>II</v>
      </c>
      <c r="E23" s="22">
        <f t="shared" si="3"/>
        <v>123</v>
      </c>
      <c r="F23" s="12" t="s">
        <v>6</v>
      </c>
      <c r="G23" s="12" t="s">
        <v>18</v>
      </c>
      <c r="H23" s="12" t="s">
        <v>33</v>
      </c>
      <c r="I23" s="12" t="s">
        <v>46</v>
      </c>
      <c r="J23" s="12" t="s">
        <v>49</v>
      </c>
      <c r="K23" s="12" t="s">
        <v>57</v>
      </c>
      <c r="L23" s="12" t="s">
        <v>78</v>
      </c>
      <c r="M23" s="12" t="s">
        <v>80</v>
      </c>
      <c r="N23" s="12" t="s">
        <v>90</v>
      </c>
      <c r="O23" s="12" t="s">
        <v>194</v>
      </c>
      <c r="P23" s="12" t="s">
        <v>98</v>
      </c>
      <c r="Q23" s="12" t="s">
        <v>99</v>
      </c>
      <c r="R23" s="12" t="s">
        <v>100</v>
      </c>
      <c r="S23" s="12"/>
      <c r="T23" s="12"/>
      <c r="U23" s="25" t="s">
        <v>107</v>
      </c>
      <c r="V23" s="31">
        <f>VLOOKUP(F23, Slownik!$B$5:$C$117, 2, FALSE)</f>
        <v>3</v>
      </c>
      <c r="W23" s="31">
        <f>VLOOKUP(G23, Slownik!$B$16:$C$29, 2, FALSE)</f>
        <v>4</v>
      </c>
      <c r="X23" s="31">
        <f>VLOOKUP(H23, Slownik!$B$32:$C$46, 2, FALSE)</f>
        <v>3</v>
      </c>
      <c r="Y23" s="31">
        <f>VLOOKUP(I23, Slownik!$B$49:$C$53, 2, FALSE)</f>
        <v>0</v>
      </c>
      <c r="Z23" s="31">
        <f>VLOOKUP(J23, Slownik!$B$58:$C$64, 2, FALSE)</f>
        <v>10</v>
      </c>
      <c r="AA23" s="31">
        <f>VLOOKUP(K23, Slownik!$B$67:$C$82, 2, FALSE)</f>
        <v>10</v>
      </c>
      <c r="AB23" s="31">
        <f>VLOOKUP(L23, Slownik!$B$85:$C$89, 2, FALSE)</f>
        <v>1</v>
      </c>
      <c r="AC23" s="31">
        <f>VLOOKUP(M23, Slownik!$B$92:$C$96, 2, FALSE)</f>
        <v>10</v>
      </c>
      <c r="AD23" s="31">
        <f>VLOOKUP(N23, Slownik!$B$99:$C$103, 2, FALSE)</f>
        <v>0</v>
      </c>
      <c r="AE23" s="31">
        <f>VLOOKUP(O23,Slownik!$B$108:$C$112,2,FALSE)</f>
        <v>0</v>
      </c>
      <c r="AF23" s="31">
        <f>IFERROR(VLOOKUP(P23,Slownik!$B$115:$C$115,2,FALSE),1)</f>
        <v>0</v>
      </c>
      <c r="AG23" s="31">
        <f>IFERROR(VLOOKUP(Q23,Slownik!$B$116:$C$116,2,FALSE),1)</f>
        <v>0</v>
      </c>
      <c r="AH23" s="31">
        <f>IFERROR(VLOOKUP(R23,Slownik!$B$117:$C$117,2,FALSE),1)</f>
        <v>0</v>
      </c>
      <c r="AI23" s="31">
        <f>IFERROR(VLOOKUP(S23,Slownik!$B$118:$C$118,2,FALSE),1)</f>
        <v>1</v>
      </c>
      <c r="AJ23" s="31">
        <f>IFERROR(VLOOKUP(T23,Slownik!$B$119:$C$119,2,FALSE),1)</f>
        <v>1</v>
      </c>
      <c r="AK23" s="31">
        <f t="shared" si="4"/>
        <v>2</v>
      </c>
      <c r="AL23" s="31">
        <f>VLOOKUP(U23,Slownik!$B$122:$C$126,2,FALSE)</f>
        <v>1</v>
      </c>
      <c r="AM23" s="31">
        <f t="shared" si="5"/>
        <v>7</v>
      </c>
      <c r="AN23" s="31">
        <f t="shared" si="6"/>
        <v>31</v>
      </c>
      <c r="AO23" s="31">
        <f t="shared" si="7"/>
        <v>3</v>
      </c>
    </row>
    <row r="24" spans="1:41" ht="45" customHeight="1">
      <c r="A24" s="261"/>
      <c r="B24" s="49">
        <v>10</v>
      </c>
      <c r="C24" s="11" t="s">
        <v>295</v>
      </c>
      <c r="D24" s="22" t="str">
        <f t="shared" si="2"/>
        <v>II</v>
      </c>
      <c r="E24" s="22">
        <f t="shared" si="3"/>
        <v>117</v>
      </c>
      <c r="F24" s="12" t="s">
        <v>6</v>
      </c>
      <c r="G24" s="12" t="s">
        <v>18</v>
      </c>
      <c r="H24" s="12" t="s">
        <v>33</v>
      </c>
      <c r="I24" s="12" t="s">
        <v>46</v>
      </c>
      <c r="J24" s="12" t="s">
        <v>49</v>
      </c>
      <c r="K24" s="12" t="s">
        <v>57</v>
      </c>
      <c r="L24" s="12" t="s">
        <v>78</v>
      </c>
      <c r="M24" s="12" t="s">
        <v>81</v>
      </c>
      <c r="N24" s="12" t="s">
        <v>90</v>
      </c>
      <c r="O24" s="12" t="s">
        <v>194</v>
      </c>
      <c r="P24" s="12" t="s">
        <v>98</v>
      </c>
      <c r="Q24" s="12" t="s">
        <v>99</v>
      </c>
      <c r="R24" s="12" t="s">
        <v>100</v>
      </c>
      <c r="S24" s="12"/>
      <c r="T24" s="12"/>
      <c r="U24" s="25" t="s">
        <v>107</v>
      </c>
      <c r="V24" s="31">
        <f>VLOOKUP(F24, Slownik!$B$5:$C$117, 2, FALSE)</f>
        <v>3</v>
      </c>
      <c r="W24" s="31">
        <f>VLOOKUP(G24, Slownik!$B$16:$C$29, 2, FALSE)</f>
        <v>4</v>
      </c>
      <c r="X24" s="31">
        <f>VLOOKUP(H24, Slownik!$B$32:$C$46, 2, FALSE)</f>
        <v>3</v>
      </c>
      <c r="Y24" s="31">
        <f>VLOOKUP(I24, Slownik!$B$49:$C$53, 2, FALSE)</f>
        <v>0</v>
      </c>
      <c r="Z24" s="31">
        <f>VLOOKUP(J24, Slownik!$B$58:$C$64, 2, FALSE)</f>
        <v>10</v>
      </c>
      <c r="AA24" s="31">
        <f>VLOOKUP(K24, Slownik!$B$67:$C$82, 2, FALSE)</f>
        <v>10</v>
      </c>
      <c r="AB24" s="31">
        <f>VLOOKUP(L24, Slownik!$B$85:$C$89, 2, FALSE)</f>
        <v>1</v>
      </c>
      <c r="AC24" s="31">
        <f>VLOOKUP(M24, Slownik!$B$92:$C$96, 2, FALSE)</f>
        <v>8</v>
      </c>
      <c r="AD24" s="31">
        <f>VLOOKUP(N24, Slownik!$B$99:$C$103, 2, FALSE)</f>
        <v>0</v>
      </c>
      <c r="AE24" s="31">
        <f>VLOOKUP(O24,Slownik!$B$108:$C$112,2,FALSE)</f>
        <v>0</v>
      </c>
      <c r="AF24" s="31">
        <f>IFERROR(VLOOKUP(P24,Slownik!$B$115:$C$115,2,FALSE),1)</f>
        <v>0</v>
      </c>
      <c r="AG24" s="31">
        <f>IFERROR(VLOOKUP(Q24,Slownik!$B$116:$C$116,2,FALSE),1)</f>
        <v>0</v>
      </c>
      <c r="AH24" s="31">
        <f>IFERROR(VLOOKUP(R24,Slownik!$B$117:$C$117,2,FALSE),1)</f>
        <v>0</v>
      </c>
      <c r="AI24" s="31">
        <f>IFERROR(VLOOKUP(S24,Slownik!$B$118:$C$118,2,FALSE),1)</f>
        <v>1</v>
      </c>
      <c r="AJ24" s="31">
        <f>IFERROR(VLOOKUP(T24,Slownik!$B$119:$C$119,2,FALSE),1)</f>
        <v>1</v>
      </c>
      <c r="AK24" s="31">
        <f t="shared" si="4"/>
        <v>2</v>
      </c>
      <c r="AL24" s="31">
        <f>VLOOKUP(U24,Slownik!$B$122:$C$126,2,FALSE)</f>
        <v>1</v>
      </c>
      <c r="AM24" s="31">
        <f t="shared" si="5"/>
        <v>7</v>
      </c>
      <c r="AN24" s="31">
        <f t="shared" si="6"/>
        <v>29</v>
      </c>
      <c r="AO24" s="31">
        <f t="shared" si="7"/>
        <v>3</v>
      </c>
    </row>
    <row r="25" spans="1:41" ht="45" customHeight="1">
      <c r="A25" s="261"/>
      <c r="B25" s="50">
        <v>11</v>
      </c>
      <c r="C25" s="11" t="s">
        <v>273</v>
      </c>
      <c r="D25" s="22" t="str">
        <f t="shared" si="2"/>
        <v>II</v>
      </c>
      <c r="E25" s="22">
        <f t="shared" si="3"/>
        <v>138</v>
      </c>
      <c r="F25" s="12" t="s">
        <v>7</v>
      </c>
      <c r="G25" s="12" t="s">
        <v>13</v>
      </c>
      <c r="H25" s="12" t="s">
        <v>33</v>
      </c>
      <c r="I25" s="12" t="s">
        <v>44</v>
      </c>
      <c r="J25" s="12" t="s">
        <v>49</v>
      </c>
      <c r="K25" s="12" t="s">
        <v>60</v>
      </c>
      <c r="L25" s="12" t="s">
        <v>75</v>
      </c>
      <c r="M25" s="12" t="s">
        <v>80</v>
      </c>
      <c r="N25" s="12" t="s">
        <v>86</v>
      </c>
      <c r="O25" s="12" t="s">
        <v>94</v>
      </c>
      <c r="P25" s="12" t="s">
        <v>98</v>
      </c>
      <c r="Q25" s="12"/>
      <c r="R25" s="12" t="s">
        <v>100</v>
      </c>
      <c r="S25" s="12" t="s">
        <v>101</v>
      </c>
      <c r="T25" s="12"/>
      <c r="U25" s="25" t="s">
        <v>104</v>
      </c>
      <c r="V25" s="31">
        <f>VLOOKUP(F25, Slownik!$B$5:$C$117, 2, FALSE)</f>
        <v>2</v>
      </c>
      <c r="W25" s="31">
        <f>VLOOKUP(G25, Slownik!$B$16:$C$29, 2, FALSE)</f>
        <v>5</v>
      </c>
      <c r="X25" s="31">
        <f>VLOOKUP(H25, Slownik!$B$32:$C$46, 2, FALSE)</f>
        <v>3</v>
      </c>
      <c r="Y25" s="31">
        <f>VLOOKUP(I25, Slownik!$B$49:$C$53, 2, FALSE)</f>
        <v>3</v>
      </c>
      <c r="Z25" s="31">
        <f>VLOOKUP(J25, Slownik!$B$58:$C$64, 2, FALSE)</f>
        <v>10</v>
      </c>
      <c r="AA25" s="31">
        <f>VLOOKUP(K25, Slownik!$B$67:$C$82, 2, FALSE)</f>
        <v>8</v>
      </c>
      <c r="AB25" s="31">
        <f>VLOOKUP(L25, Slownik!$B$85:$C$89, 2, FALSE)</f>
        <v>6</v>
      </c>
      <c r="AC25" s="31">
        <f>VLOOKUP(M25, Slownik!$B$92:$C$96, 2, FALSE)</f>
        <v>10</v>
      </c>
      <c r="AD25" s="31">
        <f>VLOOKUP(N25, Slownik!$B$99:$C$103, 2, FALSE)</f>
        <v>10</v>
      </c>
      <c r="AE25" s="31">
        <f>VLOOKUP(O25,Slownik!$B$108:$C$112,2,FALSE)</f>
        <v>8</v>
      </c>
      <c r="AF25" s="31">
        <f>IFERROR(VLOOKUP(P25,Slownik!$B$115:$C$115,2,FALSE),1)</f>
        <v>0</v>
      </c>
      <c r="AG25" s="31">
        <f>IFERROR(VLOOKUP(Q25,Slownik!$B$116:$C$116,2,FALSE),1)</f>
        <v>1</v>
      </c>
      <c r="AH25" s="31">
        <f>IFERROR(VLOOKUP(R25,Slownik!$B$117:$C$117,2,FALSE),1)</f>
        <v>0</v>
      </c>
      <c r="AI25" s="31">
        <f>IFERROR(VLOOKUP(S25,Slownik!$B$118:$C$118,2,FALSE),1)</f>
        <v>0</v>
      </c>
      <c r="AJ25" s="31">
        <f>IFERROR(VLOOKUP(T25,Slownik!$B$119:$C$119,2,FALSE),1)</f>
        <v>1</v>
      </c>
      <c r="AK25" s="31">
        <f t="shared" si="4"/>
        <v>2</v>
      </c>
      <c r="AL25" s="31">
        <f>VLOOKUP(U25,Slownik!$B$122:$C$126,2,FALSE)</f>
        <v>4</v>
      </c>
      <c r="AM25" s="31">
        <f t="shared" si="5"/>
        <v>11</v>
      </c>
      <c r="AN25" s="31">
        <f t="shared" si="6"/>
        <v>44</v>
      </c>
      <c r="AO25" s="31">
        <f t="shared" si="7"/>
        <v>14</v>
      </c>
    </row>
    <row r="26" spans="1:41" ht="45" customHeight="1">
      <c r="A26" s="261"/>
      <c r="B26" s="50">
        <v>12</v>
      </c>
      <c r="C26" s="11" t="s">
        <v>296</v>
      </c>
      <c r="D26" s="22" t="str">
        <f t="shared" si="2"/>
        <v>II</v>
      </c>
      <c r="E26" s="22">
        <f t="shared" si="3"/>
        <v>165</v>
      </c>
      <c r="F26" s="12" t="s">
        <v>1</v>
      </c>
      <c r="G26" s="12" t="s">
        <v>13</v>
      </c>
      <c r="H26" s="12" t="s">
        <v>33</v>
      </c>
      <c r="I26" s="12" t="s">
        <v>46</v>
      </c>
      <c r="J26" s="12" t="s">
        <v>49</v>
      </c>
      <c r="K26" s="12" t="s">
        <v>66</v>
      </c>
      <c r="L26" s="12" t="s">
        <v>78</v>
      </c>
      <c r="M26" s="12" t="s">
        <v>82</v>
      </c>
      <c r="N26" s="12" t="s">
        <v>90</v>
      </c>
      <c r="O26" s="12" t="s">
        <v>194</v>
      </c>
      <c r="P26" s="12" t="s">
        <v>98</v>
      </c>
      <c r="Q26" s="12" t="s">
        <v>99</v>
      </c>
      <c r="R26" s="12" t="s">
        <v>100</v>
      </c>
      <c r="S26" s="12"/>
      <c r="T26" s="12"/>
      <c r="U26" s="25" t="s">
        <v>107</v>
      </c>
      <c r="V26" s="31">
        <f>VLOOKUP(F26, Slownik!$B$5:$C$117, 2, FALSE)</f>
        <v>5</v>
      </c>
      <c r="W26" s="31">
        <f>VLOOKUP(G26, Slownik!$B$16:$C$29, 2, FALSE)</f>
        <v>5</v>
      </c>
      <c r="X26" s="31">
        <f>VLOOKUP(H26, Slownik!$B$32:$C$46, 2, FALSE)</f>
        <v>3</v>
      </c>
      <c r="Y26" s="31">
        <f>VLOOKUP(I26, Slownik!$B$49:$C$53, 2, FALSE)</f>
        <v>0</v>
      </c>
      <c r="Z26" s="31">
        <f>VLOOKUP(J26, Slownik!$B$58:$C$64, 2, FALSE)</f>
        <v>10</v>
      </c>
      <c r="AA26" s="31">
        <f>VLOOKUP(K26, Slownik!$B$67:$C$82, 2, FALSE)</f>
        <v>6</v>
      </c>
      <c r="AB26" s="31">
        <f>VLOOKUP(L26, Slownik!$B$85:$C$89, 2, FALSE)</f>
        <v>1</v>
      </c>
      <c r="AC26" s="31">
        <f>VLOOKUP(M26, Slownik!$B$92:$C$96, 2, FALSE)</f>
        <v>5</v>
      </c>
      <c r="AD26" s="31">
        <f>VLOOKUP(N26, Slownik!$B$99:$C$103, 2, FALSE)</f>
        <v>0</v>
      </c>
      <c r="AE26" s="31">
        <f>VLOOKUP(O26,Slownik!$B$108:$C$112,2,FALSE)</f>
        <v>0</v>
      </c>
      <c r="AF26" s="31">
        <f>IFERROR(VLOOKUP(P26,Slownik!$B$115:$C$115,2,FALSE),1)</f>
        <v>0</v>
      </c>
      <c r="AG26" s="31">
        <f>IFERROR(VLOOKUP(Q26,Slownik!$B$116:$C$116,2,FALSE),1)</f>
        <v>0</v>
      </c>
      <c r="AH26" s="31">
        <f>IFERROR(VLOOKUP(R26,Slownik!$B$117:$C$117,2,FALSE),1)</f>
        <v>0</v>
      </c>
      <c r="AI26" s="31">
        <f>IFERROR(VLOOKUP(S26,Slownik!$B$118:$C$118,2,FALSE),1)</f>
        <v>1</v>
      </c>
      <c r="AJ26" s="31">
        <f>IFERROR(VLOOKUP(T26,Slownik!$B$119:$C$119,2,FALSE),1)</f>
        <v>1</v>
      </c>
      <c r="AK26" s="31">
        <f t="shared" si="4"/>
        <v>2</v>
      </c>
      <c r="AL26" s="31">
        <f>VLOOKUP(U26,Slownik!$B$122:$C$126,2,FALSE)</f>
        <v>1</v>
      </c>
      <c r="AM26" s="31">
        <f t="shared" si="5"/>
        <v>8</v>
      </c>
      <c r="AN26" s="31">
        <f t="shared" si="6"/>
        <v>22</v>
      </c>
      <c r="AO26" s="31">
        <f t="shared" si="7"/>
        <v>3</v>
      </c>
    </row>
    <row r="27" spans="1:41" ht="45" customHeight="1">
      <c r="A27" s="261"/>
      <c r="B27" s="49">
        <v>13</v>
      </c>
      <c r="C27" s="11" t="s">
        <v>297</v>
      </c>
      <c r="D27" s="22" t="str">
        <f t="shared" si="2"/>
        <v>III</v>
      </c>
      <c r="E27" s="22">
        <f t="shared" si="3"/>
        <v>100</v>
      </c>
      <c r="F27" s="12" t="s">
        <v>3</v>
      </c>
      <c r="G27" s="12" t="s">
        <v>17</v>
      </c>
      <c r="H27" s="12" t="s">
        <v>33</v>
      </c>
      <c r="I27" s="12" t="s">
        <v>46</v>
      </c>
      <c r="J27" s="12" t="s">
        <v>52</v>
      </c>
      <c r="K27" s="12" t="s">
        <v>71</v>
      </c>
      <c r="L27" s="12" t="s">
        <v>76</v>
      </c>
      <c r="M27" s="12" t="s">
        <v>83</v>
      </c>
      <c r="N27" s="12" t="s">
        <v>89</v>
      </c>
      <c r="O27" s="12" t="s">
        <v>194</v>
      </c>
      <c r="P27" s="12" t="s">
        <v>98</v>
      </c>
      <c r="Q27" s="12" t="s">
        <v>99</v>
      </c>
      <c r="R27" s="12" t="s">
        <v>100</v>
      </c>
      <c r="S27" s="12"/>
      <c r="T27" s="12"/>
      <c r="U27" s="25" t="s">
        <v>106</v>
      </c>
      <c r="V27" s="31">
        <f>VLOOKUP(F27, Slownik!$B$5:$C$117, 2, FALSE)</f>
        <v>4</v>
      </c>
      <c r="W27" s="31">
        <f>VLOOKUP(G27, Slownik!$B$16:$C$29, 2, FALSE)</f>
        <v>4</v>
      </c>
      <c r="X27" s="31">
        <f>VLOOKUP(H27, Slownik!$B$32:$C$46, 2, FALSE)</f>
        <v>3</v>
      </c>
      <c r="Y27" s="31">
        <f>VLOOKUP(I27, Slownik!$B$49:$C$53, 2, FALSE)</f>
        <v>0</v>
      </c>
      <c r="Z27" s="31">
        <f>VLOOKUP(J27, Slownik!$B$58:$C$64, 2, FALSE)</f>
        <v>8</v>
      </c>
      <c r="AA27" s="31">
        <f>VLOOKUP(K27, Slownik!$B$67:$C$82, 2, FALSE)</f>
        <v>1</v>
      </c>
      <c r="AB27" s="31">
        <f>VLOOKUP(L27, Slownik!$B$85:$C$89, 2, FALSE)</f>
        <v>3</v>
      </c>
      <c r="AC27" s="31">
        <f>VLOOKUP(M27, Slownik!$B$92:$C$96, 2, FALSE)</f>
        <v>2</v>
      </c>
      <c r="AD27" s="31">
        <f>VLOOKUP(N27, Slownik!$B$99:$C$103, 2, FALSE)</f>
        <v>0</v>
      </c>
      <c r="AE27" s="31">
        <f>VLOOKUP(O27,Slownik!$B$108:$C$112,2,FALSE)</f>
        <v>0</v>
      </c>
      <c r="AF27" s="31">
        <f>IFERROR(VLOOKUP(P27,Slownik!$B$115:$C$115,2,FALSE),1)</f>
        <v>0</v>
      </c>
      <c r="AG27" s="31">
        <f>IFERROR(VLOOKUP(Q27,Slownik!$B$116:$C$116,2,FALSE),1)</f>
        <v>0</v>
      </c>
      <c r="AH27" s="31">
        <f>IFERROR(VLOOKUP(R27,Slownik!$B$117:$C$117,2,FALSE),1)</f>
        <v>0</v>
      </c>
      <c r="AI27" s="31">
        <f>IFERROR(VLOOKUP(S27,Slownik!$B$118:$C$118,2,FALSE),1)</f>
        <v>1</v>
      </c>
      <c r="AJ27" s="31">
        <f>IFERROR(VLOOKUP(T27,Slownik!$B$119:$C$119,2,FALSE),1)</f>
        <v>1</v>
      </c>
      <c r="AK27" s="31">
        <f t="shared" si="4"/>
        <v>2</v>
      </c>
      <c r="AL27" s="31">
        <f>VLOOKUP(U27,Slownik!$B$122:$C$126,2,FALSE)</f>
        <v>2</v>
      </c>
      <c r="AM27" s="31">
        <f t="shared" si="5"/>
        <v>7</v>
      </c>
      <c r="AN27" s="31">
        <f t="shared" si="6"/>
        <v>14</v>
      </c>
      <c r="AO27" s="31">
        <f t="shared" si="7"/>
        <v>4</v>
      </c>
    </row>
    <row r="28" spans="1:41" ht="45" customHeight="1">
      <c r="A28" s="261"/>
      <c r="B28" s="50">
        <v>14</v>
      </c>
      <c r="C28" s="11" t="s">
        <v>298</v>
      </c>
      <c r="D28" s="22" t="str">
        <f t="shared" si="2"/>
        <v>II</v>
      </c>
      <c r="E28" s="22">
        <f t="shared" si="3"/>
        <v>172</v>
      </c>
      <c r="F28" s="12" t="s">
        <v>3</v>
      </c>
      <c r="G28" s="12" t="s">
        <v>24</v>
      </c>
      <c r="H28" s="12" t="s">
        <v>40</v>
      </c>
      <c r="I28" s="12" t="s">
        <v>45</v>
      </c>
      <c r="J28" s="12" t="s">
        <v>49</v>
      </c>
      <c r="K28" s="12" t="s">
        <v>65</v>
      </c>
      <c r="L28" s="12" t="s">
        <v>76</v>
      </c>
      <c r="M28" s="12" t="s">
        <v>80</v>
      </c>
      <c r="N28" s="12" t="s">
        <v>88</v>
      </c>
      <c r="O28" s="12" t="s">
        <v>194</v>
      </c>
      <c r="P28" s="12" t="s">
        <v>98</v>
      </c>
      <c r="Q28" s="12" t="s">
        <v>99</v>
      </c>
      <c r="R28" s="12"/>
      <c r="S28" s="12"/>
      <c r="T28" s="12"/>
      <c r="U28" s="25" t="s">
        <v>107</v>
      </c>
      <c r="V28" s="31">
        <f>VLOOKUP(F28, Slownik!$B$5:$C$117, 2, FALSE)</f>
        <v>4</v>
      </c>
      <c r="W28" s="31">
        <f>VLOOKUP(G28, Slownik!$B$16:$C$29, 2, FALSE)</f>
        <v>1</v>
      </c>
      <c r="X28" s="31">
        <f>VLOOKUP(H28, Slownik!$B$32:$C$46, 2, FALSE)</f>
        <v>1</v>
      </c>
      <c r="Y28" s="31">
        <f>VLOOKUP(I28, Slownik!$B$49:$C$53, 2, FALSE)</f>
        <v>2</v>
      </c>
      <c r="Z28" s="31">
        <f>VLOOKUP(J28, Slownik!$B$58:$C$64, 2, FALSE)</f>
        <v>10</v>
      </c>
      <c r="AA28" s="31">
        <f>VLOOKUP(K28, Slownik!$B$67:$C$82, 2, FALSE)</f>
        <v>6</v>
      </c>
      <c r="AB28" s="31">
        <f>VLOOKUP(L28, Slownik!$B$85:$C$89, 2, FALSE)</f>
        <v>3</v>
      </c>
      <c r="AC28" s="31">
        <f>VLOOKUP(M28, Slownik!$B$92:$C$96, 2, FALSE)</f>
        <v>10</v>
      </c>
      <c r="AD28" s="31">
        <f>VLOOKUP(N28, Slownik!$B$99:$C$103, 2, FALSE)</f>
        <v>6</v>
      </c>
      <c r="AE28" s="31">
        <f>VLOOKUP(O28,Slownik!$B$108:$C$112,2,FALSE)</f>
        <v>0</v>
      </c>
      <c r="AF28" s="31">
        <f>IFERROR(VLOOKUP(P28,Slownik!$B$115:$C$115,2,FALSE),1)</f>
        <v>0</v>
      </c>
      <c r="AG28" s="31">
        <f>IFERROR(VLOOKUP(Q28,Slownik!$B$116:$C$116,2,FALSE),1)</f>
        <v>0</v>
      </c>
      <c r="AH28" s="31">
        <f>IFERROR(VLOOKUP(R28,Slownik!$B$117:$C$117,2,FALSE),1)</f>
        <v>1</v>
      </c>
      <c r="AI28" s="31">
        <f>IFERROR(VLOOKUP(S28,Slownik!$B$118:$C$118,2,FALSE),1)</f>
        <v>1</v>
      </c>
      <c r="AJ28" s="31">
        <f>IFERROR(VLOOKUP(T28,Slownik!$B$119:$C$119,2,FALSE),1)</f>
        <v>1</v>
      </c>
      <c r="AK28" s="31">
        <f t="shared" si="4"/>
        <v>3</v>
      </c>
      <c r="AL28" s="31">
        <f>VLOOKUP(U28,Slownik!$B$122:$C$126,2,FALSE)</f>
        <v>1</v>
      </c>
      <c r="AM28" s="31">
        <f t="shared" si="5"/>
        <v>4</v>
      </c>
      <c r="AN28" s="31">
        <f t="shared" si="6"/>
        <v>35</v>
      </c>
      <c r="AO28" s="31">
        <f t="shared" si="7"/>
        <v>4</v>
      </c>
    </row>
    <row r="29" spans="1:41" ht="45" customHeight="1">
      <c r="A29" s="261"/>
      <c r="B29" s="50">
        <v>15</v>
      </c>
      <c r="C29" s="11" t="s">
        <v>299</v>
      </c>
      <c r="D29" s="22" t="str">
        <f t="shared" si="2"/>
        <v>III</v>
      </c>
      <c r="E29" s="22">
        <f t="shared" si="3"/>
        <v>94</v>
      </c>
      <c r="F29" s="12" t="s">
        <v>7</v>
      </c>
      <c r="G29" s="12" t="s">
        <v>13</v>
      </c>
      <c r="H29" s="12" t="s">
        <v>38</v>
      </c>
      <c r="I29" s="12" t="s">
        <v>44</v>
      </c>
      <c r="J29" s="12" t="s">
        <v>51</v>
      </c>
      <c r="K29" s="12" t="s">
        <v>68</v>
      </c>
      <c r="L29" s="12" t="s">
        <v>77</v>
      </c>
      <c r="M29" s="12" t="s">
        <v>82</v>
      </c>
      <c r="N29" s="12" t="s">
        <v>86</v>
      </c>
      <c r="O29" s="12" t="s">
        <v>193</v>
      </c>
      <c r="P29" s="12" t="s">
        <v>98</v>
      </c>
      <c r="Q29" s="12"/>
      <c r="R29" s="12"/>
      <c r="S29" s="12"/>
      <c r="T29" s="12"/>
      <c r="U29" s="25" t="s">
        <v>105</v>
      </c>
      <c r="V29" s="31">
        <f>VLOOKUP(F29, Slownik!$B$5:$C$117, 2, FALSE)</f>
        <v>2</v>
      </c>
      <c r="W29" s="31">
        <f>VLOOKUP(G29, Slownik!$B$16:$C$29, 2, FALSE)</f>
        <v>5</v>
      </c>
      <c r="X29" s="31">
        <f>VLOOKUP(H29, Slownik!$B$32:$C$46, 2, FALSE)</f>
        <v>1</v>
      </c>
      <c r="Y29" s="31">
        <f>VLOOKUP(I29, Slownik!$B$49:$C$53, 2, FALSE)</f>
        <v>3</v>
      </c>
      <c r="Z29" s="31">
        <f>VLOOKUP(J29, Slownik!$B$58:$C$64, 2, FALSE)</f>
        <v>8</v>
      </c>
      <c r="AA29" s="31">
        <f>VLOOKUP(K29, Slownik!$B$67:$C$82, 2, FALSE)</f>
        <v>3</v>
      </c>
      <c r="AB29" s="31">
        <f>VLOOKUP(L29, Slownik!$B$85:$C$89, 2, FALSE)</f>
        <v>2</v>
      </c>
      <c r="AC29" s="31">
        <f>VLOOKUP(M29, Slownik!$B$92:$C$96, 2, FALSE)</f>
        <v>5</v>
      </c>
      <c r="AD29" s="31">
        <f>VLOOKUP(N29, Slownik!$B$99:$C$103, 2, FALSE)</f>
        <v>10</v>
      </c>
      <c r="AE29" s="31">
        <f>VLOOKUP(O29,Slownik!$B$108:$C$112,2,FALSE)</f>
        <v>3</v>
      </c>
      <c r="AF29" s="31">
        <f>IFERROR(VLOOKUP(P29,Slownik!$B$115:$C$115,2,FALSE),1)</f>
        <v>0</v>
      </c>
      <c r="AG29" s="31">
        <f>IFERROR(VLOOKUP(Q29,Slownik!$B$116:$C$116,2,FALSE),1)</f>
        <v>1</v>
      </c>
      <c r="AH29" s="31">
        <f>IFERROR(VLOOKUP(R29,Slownik!$B$117:$C$117,2,FALSE),1)</f>
        <v>1</v>
      </c>
      <c r="AI29" s="31">
        <f>IFERROR(VLOOKUP(S29,Slownik!$B$118:$C$118,2,FALSE),1)</f>
        <v>1</v>
      </c>
      <c r="AJ29" s="31">
        <f>IFERROR(VLOOKUP(T29,Slownik!$B$119:$C$119,2,FALSE),1)</f>
        <v>1</v>
      </c>
      <c r="AK29" s="31">
        <f t="shared" si="4"/>
        <v>4</v>
      </c>
      <c r="AL29" s="31">
        <f>VLOOKUP(U29,Slownik!$B$122:$C$126,2,FALSE)</f>
        <v>3</v>
      </c>
      <c r="AM29" s="31">
        <f t="shared" si="5"/>
        <v>9</v>
      </c>
      <c r="AN29" s="31">
        <f t="shared" si="6"/>
        <v>28</v>
      </c>
      <c r="AO29" s="31">
        <f t="shared" si="7"/>
        <v>10</v>
      </c>
    </row>
    <row r="30" spans="1:41" ht="45" customHeight="1">
      <c r="A30" s="261"/>
      <c r="B30" s="49">
        <v>16</v>
      </c>
      <c r="C30" s="11" t="s">
        <v>300</v>
      </c>
      <c r="D30" s="22" t="str">
        <f t="shared" si="2"/>
        <v>IV</v>
      </c>
      <c r="E30" s="22">
        <f t="shared" si="3"/>
        <v>31</v>
      </c>
      <c r="F30" s="12" t="s">
        <v>8</v>
      </c>
      <c r="G30" s="12" t="s">
        <v>13</v>
      </c>
      <c r="H30" s="12" t="s">
        <v>38</v>
      </c>
      <c r="I30" s="12" t="s">
        <v>44</v>
      </c>
      <c r="J30" s="12" t="s">
        <v>55</v>
      </c>
      <c r="K30" s="12" t="s">
        <v>72</v>
      </c>
      <c r="L30" s="12" t="s">
        <v>78</v>
      </c>
      <c r="M30" s="12" t="s">
        <v>83</v>
      </c>
      <c r="N30" s="12" t="s">
        <v>86</v>
      </c>
      <c r="O30" s="12" t="s">
        <v>194</v>
      </c>
      <c r="P30" s="12" t="s">
        <v>98</v>
      </c>
      <c r="Q30" s="12"/>
      <c r="R30" s="12"/>
      <c r="S30" s="12"/>
      <c r="T30" s="12"/>
      <c r="U30" s="25" t="s">
        <v>104</v>
      </c>
      <c r="V30" s="31">
        <f>VLOOKUP(F30, Slownik!$B$5:$C$117, 2, FALSE)</f>
        <v>1</v>
      </c>
      <c r="W30" s="31">
        <f>VLOOKUP(G30, Slownik!$B$16:$C$29, 2, FALSE)</f>
        <v>5</v>
      </c>
      <c r="X30" s="31">
        <f>VLOOKUP(H30, Slownik!$B$32:$C$46, 2, FALSE)</f>
        <v>1</v>
      </c>
      <c r="Y30" s="31">
        <f>VLOOKUP(I30, Slownik!$B$49:$C$53, 2, FALSE)</f>
        <v>3</v>
      </c>
      <c r="Z30" s="31">
        <f>VLOOKUP(J30, Slownik!$B$58:$C$64, 2, FALSE)</f>
        <v>0</v>
      </c>
      <c r="AA30" s="31">
        <f>VLOOKUP(K30, Slownik!$B$67:$C$82, 2, FALSE)</f>
        <v>1</v>
      </c>
      <c r="AB30" s="31">
        <f>VLOOKUP(L30, Slownik!$B$85:$C$89, 2, FALSE)</f>
        <v>1</v>
      </c>
      <c r="AC30" s="31">
        <f>VLOOKUP(M30, Slownik!$B$92:$C$96, 2, FALSE)</f>
        <v>2</v>
      </c>
      <c r="AD30" s="31">
        <f>VLOOKUP(N30, Slownik!$B$99:$C$103, 2, FALSE)</f>
        <v>10</v>
      </c>
      <c r="AE30" s="31">
        <f>VLOOKUP(O30,Slownik!$B$108:$C$112,2,FALSE)</f>
        <v>0</v>
      </c>
      <c r="AF30" s="31">
        <f>IFERROR(VLOOKUP(P30,Slownik!$B$115:$C$115,2,FALSE),1)</f>
        <v>0</v>
      </c>
      <c r="AG30" s="31">
        <f>IFERROR(VLOOKUP(Q30,Slownik!$B$116:$C$116,2,FALSE),1)</f>
        <v>1</v>
      </c>
      <c r="AH30" s="31">
        <f>IFERROR(VLOOKUP(R30,Slownik!$B$117:$C$117,2,FALSE),1)</f>
        <v>1</v>
      </c>
      <c r="AI30" s="31">
        <f>IFERROR(VLOOKUP(S30,Slownik!$B$118:$C$118,2,FALSE),1)</f>
        <v>1</v>
      </c>
      <c r="AJ30" s="31">
        <f>IFERROR(VLOOKUP(T30,Slownik!$B$119:$C$119,2,FALSE),1)</f>
        <v>1</v>
      </c>
      <c r="AK30" s="31">
        <f t="shared" si="4"/>
        <v>4</v>
      </c>
      <c r="AL30" s="31">
        <f>VLOOKUP(U30,Slownik!$B$122:$C$126,2,FALSE)</f>
        <v>4</v>
      </c>
      <c r="AM30" s="31">
        <f t="shared" si="5"/>
        <v>9</v>
      </c>
      <c r="AN30" s="31">
        <f t="shared" si="6"/>
        <v>14</v>
      </c>
      <c r="AO30" s="31">
        <f t="shared" si="7"/>
        <v>8</v>
      </c>
    </row>
    <row r="31" spans="1:41" ht="45" customHeight="1">
      <c r="A31" s="261"/>
      <c r="B31" s="50">
        <v>17</v>
      </c>
      <c r="C31" s="11" t="s">
        <v>301</v>
      </c>
      <c r="D31" s="22" t="str">
        <f t="shared" si="2"/>
        <v>IV</v>
      </c>
      <c r="E31" s="22">
        <f t="shared" si="3"/>
        <v>23</v>
      </c>
      <c r="F31" s="12" t="s">
        <v>8</v>
      </c>
      <c r="G31" s="12" t="s">
        <v>13</v>
      </c>
      <c r="H31" s="12" t="s">
        <v>38</v>
      </c>
      <c r="I31" s="12" t="s">
        <v>45</v>
      </c>
      <c r="J31" s="12" t="s">
        <v>55</v>
      </c>
      <c r="K31" s="12" t="s">
        <v>72</v>
      </c>
      <c r="L31" s="12" t="s">
        <v>78</v>
      </c>
      <c r="M31" s="12" t="s">
        <v>84</v>
      </c>
      <c r="N31" s="12" t="s">
        <v>88</v>
      </c>
      <c r="O31" s="12" t="s">
        <v>194</v>
      </c>
      <c r="P31" s="12"/>
      <c r="Q31" s="12"/>
      <c r="R31" s="12"/>
      <c r="S31" s="12"/>
      <c r="T31" s="12"/>
      <c r="U31" s="25" t="s">
        <v>107</v>
      </c>
      <c r="V31" s="31">
        <f>VLOOKUP(F31, Slownik!$B$5:$C$117, 2, FALSE)</f>
        <v>1</v>
      </c>
      <c r="W31" s="31">
        <f>VLOOKUP(G31, Slownik!$B$16:$C$29, 2, FALSE)</f>
        <v>5</v>
      </c>
      <c r="X31" s="31">
        <f>VLOOKUP(H31, Slownik!$B$32:$C$46, 2, FALSE)</f>
        <v>1</v>
      </c>
      <c r="Y31" s="31">
        <f>VLOOKUP(I31, Slownik!$B$49:$C$53, 2, FALSE)</f>
        <v>2</v>
      </c>
      <c r="Z31" s="31">
        <f>VLOOKUP(J31, Slownik!$B$58:$C$64, 2, FALSE)</f>
        <v>0</v>
      </c>
      <c r="AA31" s="31">
        <f>VLOOKUP(K31, Slownik!$B$67:$C$82, 2, FALSE)</f>
        <v>1</v>
      </c>
      <c r="AB31" s="31">
        <f>VLOOKUP(L31, Slownik!$B$85:$C$89, 2, FALSE)</f>
        <v>1</v>
      </c>
      <c r="AC31" s="31">
        <f>VLOOKUP(M31, Slownik!$B$92:$C$96, 2, FALSE)</f>
        <v>1</v>
      </c>
      <c r="AD31" s="31">
        <f>VLOOKUP(N31, Slownik!$B$99:$C$103, 2, FALSE)</f>
        <v>6</v>
      </c>
      <c r="AE31" s="31">
        <f>VLOOKUP(O31,Slownik!$B$108:$C$112,2,FALSE)</f>
        <v>0</v>
      </c>
      <c r="AF31" s="31">
        <f>IFERROR(VLOOKUP(P31,Slownik!$B$115:$C$115,2,FALSE),1)</f>
        <v>1</v>
      </c>
      <c r="AG31" s="31">
        <f>IFERROR(VLOOKUP(Q31,Slownik!$B$116:$C$116,2,FALSE),1)</f>
        <v>1</v>
      </c>
      <c r="AH31" s="31">
        <f>IFERROR(VLOOKUP(R31,Slownik!$B$117:$C$117,2,FALSE),1)</f>
        <v>1</v>
      </c>
      <c r="AI31" s="31">
        <f>IFERROR(VLOOKUP(S31,Slownik!$B$118:$C$118,2,FALSE),1)</f>
        <v>1</v>
      </c>
      <c r="AJ31" s="31">
        <f>IFERROR(VLOOKUP(T31,Slownik!$B$119:$C$119,2,FALSE),1)</f>
        <v>1</v>
      </c>
      <c r="AK31" s="31">
        <f t="shared" si="4"/>
        <v>5</v>
      </c>
      <c r="AL31" s="31">
        <f>VLOOKUP(U31,Slownik!$B$122:$C$126,2,FALSE)</f>
        <v>1</v>
      </c>
      <c r="AM31" s="31">
        <f t="shared" si="5"/>
        <v>8</v>
      </c>
      <c r="AN31" s="31">
        <f t="shared" si="6"/>
        <v>9</v>
      </c>
      <c r="AO31" s="31">
        <f t="shared" si="7"/>
        <v>6</v>
      </c>
    </row>
    <row r="32" spans="1:41" ht="45" customHeight="1">
      <c r="A32" s="261"/>
      <c r="B32" s="50">
        <v>18</v>
      </c>
      <c r="C32" s="11" t="s">
        <v>302</v>
      </c>
      <c r="D32" s="22" t="str">
        <f t="shared" si="2"/>
        <v>III</v>
      </c>
      <c r="E32" s="22">
        <f t="shared" si="3"/>
        <v>108</v>
      </c>
      <c r="F32" s="12" t="s">
        <v>6</v>
      </c>
      <c r="G32" s="12" t="s">
        <v>24</v>
      </c>
      <c r="H32" s="12" t="s">
        <v>40</v>
      </c>
      <c r="I32" s="12" t="s">
        <v>45</v>
      </c>
      <c r="J32" s="12" t="s">
        <v>49</v>
      </c>
      <c r="K32" s="12" t="s">
        <v>72</v>
      </c>
      <c r="L32" s="12" t="s">
        <v>74</v>
      </c>
      <c r="M32" s="12" t="s">
        <v>81</v>
      </c>
      <c r="N32" s="12" t="s">
        <v>89</v>
      </c>
      <c r="O32" s="12" t="s">
        <v>194</v>
      </c>
      <c r="P32" s="12" t="s">
        <v>98</v>
      </c>
      <c r="Q32" s="12" t="s">
        <v>99</v>
      </c>
      <c r="R32" s="12" t="s">
        <v>100</v>
      </c>
      <c r="S32" s="12"/>
      <c r="T32" s="12"/>
      <c r="U32" s="25" t="s">
        <v>107</v>
      </c>
      <c r="V32" s="31">
        <f>VLOOKUP(F32, Slownik!$B$5:$C$117, 2, FALSE)</f>
        <v>3</v>
      </c>
      <c r="W32" s="31">
        <f>VLOOKUP(G32, Slownik!$B$16:$C$29, 2, FALSE)</f>
        <v>1</v>
      </c>
      <c r="X32" s="31">
        <f>VLOOKUP(H32, Slownik!$B$32:$C$46, 2, FALSE)</f>
        <v>1</v>
      </c>
      <c r="Y32" s="31">
        <f>VLOOKUP(I32, Slownik!$B$49:$C$53, 2, FALSE)</f>
        <v>2</v>
      </c>
      <c r="Z32" s="31">
        <f>VLOOKUP(J32, Slownik!$B$58:$C$64, 2, FALSE)</f>
        <v>10</v>
      </c>
      <c r="AA32" s="31">
        <f>VLOOKUP(K32, Slownik!$B$67:$C$82, 2, FALSE)</f>
        <v>1</v>
      </c>
      <c r="AB32" s="31">
        <f>VLOOKUP(L32, Slownik!$B$85:$C$89, 2, FALSE)</f>
        <v>10</v>
      </c>
      <c r="AC32" s="31">
        <f>VLOOKUP(M32, Slownik!$B$92:$C$96, 2, FALSE)</f>
        <v>8</v>
      </c>
      <c r="AD32" s="31">
        <f>VLOOKUP(N32, Slownik!$B$99:$C$103, 2, FALSE)</f>
        <v>0</v>
      </c>
      <c r="AE32" s="31">
        <f>VLOOKUP(O32,Slownik!$B$108:$C$112,2,FALSE)</f>
        <v>0</v>
      </c>
      <c r="AF32" s="31">
        <f>IFERROR(VLOOKUP(P32,Slownik!$B$115:$C$115,2,FALSE),1)</f>
        <v>0</v>
      </c>
      <c r="AG32" s="31">
        <f>IFERROR(VLOOKUP(Q32,Slownik!$B$116:$C$116,2,FALSE),1)</f>
        <v>0</v>
      </c>
      <c r="AH32" s="31">
        <f>IFERROR(VLOOKUP(R32,Slownik!$B$117:$C$117,2,FALSE),1)</f>
        <v>0</v>
      </c>
      <c r="AI32" s="31">
        <f>IFERROR(VLOOKUP(S32,Slownik!$B$118:$C$118,2,FALSE),1)</f>
        <v>1</v>
      </c>
      <c r="AJ32" s="31">
        <f>IFERROR(VLOOKUP(T32,Slownik!$B$119:$C$119,2,FALSE),1)</f>
        <v>1</v>
      </c>
      <c r="AK32" s="31">
        <f t="shared" si="4"/>
        <v>2</v>
      </c>
      <c r="AL32" s="31">
        <f>VLOOKUP(U32,Slownik!$B$122:$C$126,2,FALSE)</f>
        <v>1</v>
      </c>
      <c r="AM32" s="31">
        <f t="shared" si="5"/>
        <v>4</v>
      </c>
      <c r="AN32" s="31">
        <f t="shared" si="6"/>
        <v>29</v>
      </c>
      <c r="AO32" s="31">
        <f t="shared" si="7"/>
        <v>3</v>
      </c>
    </row>
    <row r="33" spans="1:41" ht="45" customHeight="1">
      <c r="A33" s="262" t="s">
        <v>291</v>
      </c>
      <c r="B33" s="49">
        <v>19</v>
      </c>
      <c r="C33" s="11" t="s">
        <v>274</v>
      </c>
      <c r="D33" s="22" t="str">
        <f t="shared" si="2"/>
        <v>IV</v>
      </c>
      <c r="E33" s="22">
        <f t="shared" si="3"/>
        <v>34</v>
      </c>
      <c r="F33" s="12" t="s">
        <v>8</v>
      </c>
      <c r="G33" s="12" t="s">
        <v>24</v>
      </c>
      <c r="H33" s="12" t="s">
        <v>38</v>
      </c>
      <c r="I33" s="12" t="s">
        <v>46</v>
      </c>
      <c r="J33" s="12" t="s">
        <v>52</v>
      </c>
      <c r="K33" s="12" t="s">
        <v>69</v>
      </c>
      <c r="L33" s="12" t="s">
        <v>76</v>
      </c>
      <c r="M33" s="12" t="s">
        <v>81</v>
      </c>
      <c r="N33" s="12" t="s">
        <v>90</v>
      </c>
      <c r="O33" s="12" t="s">
        <v>193</v>
      </c>
      <c r="P33" s="12" t="s">
        <v>98</v>
      </c>
      <c r="Q33" s="12"/>
      <c r="R33" s="12"/>
      <c r="S33" s="12"/>
      <c r="T33" s="12"/>
      <c r="U33" s="25" t="s">
        <v>105</v>
      </c>
      <c r="V33" s="31">
        <f>VLOOKUP(F33, Slownik!$B$5:$C$117, 2, FALSE)</f>
        <v>1</v>
      </c>
      <c r="W33" s="31">
        <f>VLOOKUP(G33, Slownik!$B$16:$C$29, 2, FALSE)</f>
        <v>1</v>
      </c>
      <c r="X33" s="31">
        <f>VLOOKUP(H33, Slownik!$B$32:$C$46, 2, FALSE)</f>
        <v>1</v>
      </c>
      <c r="Y33" s="31">
        <f>VLOOKUP(I33, Slownik!$B$49:$C$53, 2, FALSE)</f>
        <v>0</v>
      </c>
      <c r="Z33" s="31">
        <f>VLOOKUP(J33, Slownik!$B$58:$C$64, 2, FALSE)</f>
        <v>8</v>
      </c>
      <c r="AA33" s="31">
        <f>VLOOKUP(K33, Slownik!$B$67:$C$82, 2, FALSE)</f>
        <v>3</v>
      </c>
      <c r="AB33" s="31">
        <f>VLOOKUP(L33, Slownik!$B$85:$C$89, 2, FALSE)</f>
        <v>3</v>
      </c>
      <c r="AC33" s="31">
        <f>VLOOKUP(M33, Slownik!$B$92:$C$96, 2, FALSE)</f>
        <v>8</v>
      </c>
      <c r="AD33" s="31">
        <f>VLOOKUP(N33, Slownik!$B$99:$C$103, 2, FALSE)</f>
        <v>0</v>
      </c>
      <c r="AE33" s="31">
        <f>VLOOKUP(O33,Slownik!$B$108:$C$112,2,FALSE)</f>
        <v>3</v>
      </c>
      <c r="AF33" s="31">
        <f>IFERROR(VLOOKUP(P33,Slownik!$B$115:$C$115,2,FALSE),1)</f>
        <v>0</v>
      </c>
      <c r="AG33" s="31">
        <f>IFERROR(VLOOKUP(Q33,Slownik!$B$116:$C$116,2,FALSE),1)</f>
        <v>1</v>
      </c>
      <c r="AH33" s="31">
        <f>IFERROR(VLOOKUP(R33,Slownik!$B$117:$C$117,2,FALSE),1)</f>
        <v>1</v>
      </c>
      <c r="AI33" s="31">
        <f>IFERROR(VLOOKUP(S33,Slownik!$B$118:$C$118,2,FALSE),1)</f>
        <v>1</v>
      </c>
      <c r="AJ33" s="31">
        <f>IFERROR(VLOOKUP(T33,Slownik!$B$119:$C$119,2,FALSE),1)</f>
        <v>1</v>
      </c>
      <c r="AK33" s="31">
        <f t="shared" si="4"/>
        <v>4</v>
      </c>
      <c r="AL33" s="31">
        <f>VLOOKUP(U33,Slownik!$B$122:$C$126,2,FALSE)</f>
        <v>3</v>
      </c>
      <c r="AM33" s="31">
        <f t="shared" si="5"/>
        <v>2</v>
      </c>
      <c r="AN33" s="31">
        <f t="shared" si="6"/>
        <v>22</v>
      </c>
      <c r="AO33" s="31">
        <f t="shared" si="7"/>
        <v>10</v>
      </c>
    </row>
    <row r="34" spans="1:41" ht="45" customHeight="1">
      <c r="A34" s="262"/>
      <c r="B34" s="50">
        <v>20</v>
      </c>
      <c r="C34" s="11" t="s">
        <v>315</v>
      </c>
      <c r="D34" s="22" t="str">
        <f t="shared" si="2"/>
        <v>I</v>
      </c>
      <c r="E34" s="22">
        <f t="shared" si="3"/>
        <v>200</v>
      </c>
      <c r="F34" s="12" t="s">
        <v>1</v>
      </c>
      <c r="G34" s="12" t="s">
        <v>22</v>
      </c>
      <c r="H34" s="12" t="s">
        <v>31</v>
      </c>
      <c r="I34" s="12" t="s">
        <v>44</v>
      </c>
      <c r="J34" s="12" t="s">
        <v>52</v>
      </c>
      <c r="K34" s="12" t="s">
        <v>61</v>
      </c>
      <c r="L34" s="12" t="s">
        <v>77</v>
      </c>
      <c r="M34" s="12" t="s">
        <v>80</v>
      </c>
      <c r="N34" s="12" t="s">
        <v>90</v>
      </c>
      <c r="O34" s="12" t="s">
        <v>194</v>
      </c>
      <c r="P34" s="12" t="s">
        <v>98</v>
      </c>
      <c r="Q34" s="12" t="s">
        <v>99</v>
      </c>
      <c r="R34" s="12" t="s">
        <v>100</v>
      </c>
      <c r="S34" s="12"/>
      <c r="T34" s="12" t="s">
        <v>102</v>
      </c>
      <c r="U34" s="25" t="s">
        <v>107</v>
      </c>
      <c r="V34" s="31">
        <f>VLOOKUP(F34, Slownik!$B$5:$C$117, 2, FALSE)</f>
        <v>5</v>
      </c>
      <c r="W34" s="31">
        <f>VLOOKUP(G34, Slownik!$B$16:$C$29, 2, FALSE)</f>
        <v>3</v>
      </c>
      <c r="X34" s="31">
        <f>VLOOKUP(H34, Slownik!$B$32:$C$46, 2, FALSE)</f>
        <v>4</v>
      </c>
      <c r="Y34" s="31">
        <f>VLOOKUP(I34, Slownik!$B$49:$C$53, 2, FALSE)</f>
        <v>3</v>
      </c>
      <c r="Z34" s="31">
        <f>VLOOKUP(J34, Slownik!$B$58:$C$64, 2, FALSE)</f>
        <v>8</v>
      </c>
      <c r="AA34" s="31">
        <f>VLOOKUP(K34, Slownik!$B$67:$C$82, 2, FALSE)</f>
        <v>8</v>
      </c>
      <c r="AB34" s="31">
        <f>VLOOKUP(L34, Slownik!$B$85:$C$89, 2, FALSE)</f>
        <v>2</v>
      </c>
      <c r="AC34" s="31">
        <f>VLOOKUP(M34, Slownik!$B$92:$C$96, 2, FALSE)</f>
        <v>10</v>
      </c>
      <c r="AD34" s="31">
        <f>VLOOKUP(N34, Slownik!$B$99:$C$103, 2, FALSE)</f>
        <v>0</v>
      </c>
      <c r="AE34" s="31">
        <f>VLOOKUP(O34,Slownik!$B$108:$C$112,2,FALSE)</f>
        <v>0</v>
      </c>
      <c r="AF34" s="31">
        <f>IFERROR(VLOOKUP(P34,Slownik!$B$115:$C$115,2,FALSE),1)</f>
        <v>0</v>
      </c>
      <c r="AG34" s="31">
        <f>IFERROR(VLOOKUP(Q34,Slownik!$B$116:$C$116,2,FALSE),1)</f>
        <v>0</v>
      </c>
      <c r="AH34" s="31">
        <f>IFERROR(VLOOKUP(R34,Slownik!$B$117:$C$117,2,FALSE),1)</f>
        <v>0</v>
      </c>
      <c r="AI34" s="31">
        <f>IFERROR(VLOOKUP(S34,Slownik!$B$118:$C$118,2,FALSE),1)</f>
        <v>1</v>
      </c>
      <c r="AJ34" s="31">
        <f>IFERROR(VLOOKUP(T34,Slownik!$B$119:$C$119,2,FALSE),1)</f>
        <v>0</v>
      </c>
      <c r="AK34" s="31">
        <f t="shared" si="4"/>
        <v>1</v>
      </c>
      <c r="AL34" s="31">
        <f>VLOOKUP(U34,Slownik!$B$122:$C$126,2,FALSE)</f>
        <v>1</v>
      </c>
      <c r="AM34" s="31">
        <f t="shared" si="5"/>
        <v>10</v>
      </c>
      <c r="AN34" s="31">
        <f t="shared" si="6"/>
        <v>28</v>
      </c>
      <c r="AO34" s="31">
        <f t="shared" si="7"/>
        <v>2</v>
      </c>
    </row>
    <row r="35" spans="1:41" ht="45" customHeight="1">
      <c r="A35" s="262"/>
      <c r="B35" s="50">
        <v>21</v>
      </c>
      <c r="C35" s="11" t="s">
        <v>275</v>
      </c>
      <c r="D35" s="22" t="str">
        <f t="shared" si="2"/>
        <v>IV</v>
      </c>
      <c r="E35" s="22">
        <f t="shared" si="3"/>
        <v>35</v>
      </c>
      <c r="F35" s="12" t="s">
        <v>8</v>
      </c>
      <c r="G35" s="12" t="s">
        <v>13</v>
      </c>
      <c r="H35" s="12" t="s">
        <v>39</v>
      </c>
      <c r="I35" s="12" t="s">
        <v>46</v>
      </c>
      <c r="J35" s="12" t="s">
        <v>51</v>
      </c>
      <c r="K35" s="12" t="s">
        <v>65</v>
      </c>
      <c r="L35" s="12" t="s">
        <v>77</v>
      </c>
      <c r="M35" s="12" t="s">
        <v>80</v>
      </c>
      <c r="N35" s="12" t="s">
        <v>90</v>
      </c>
      <c r="O35" s="12" t="s">
        <v>194</v>
      </c>
      <c r="P35" s="12" t="s">
        <v>98</v>
      </c>
      <c r="Q35" s="12" t="s">
        <v>99</v>
      </c>
      <c r="R35" s="12" t="s">
        <v>100</v>
      </c>
      <c r="S35" s="12"/>
      <c r="T35" s="12"/>
      <c r="U35" s="25" t="s">
        <v>107</v>
      </c>
      <c r="V35" s="31">
        <f>VLOOKUP(F35, Slownik!$B$5:$C$117, 2, FALSE)</f>
        <v>1</v>
      </c>
      <c r="W35" s="31">
        <f>VLOOKUP(G35, Slownik!$B$16:$C$29, 2, FALSE)</f>
        <v>5</v>
      </c>
      <c r="X35" s="31">
        <f>VLOOKUP(H35, Slownik!$B$32:$C$46, 2, FALSE)</f>
        <v>1</v>
      </c>
      <c r="Y35" s="31">
        <f>VLOOKUP(I35, Slownik!$B$49:$C$53, 2, FALSE)</f>
        <v>0</v>
      </c>
      <c r="Z35" s="31">
        <f>VLOOKUP(J35, Slownik!$B$58:$C$64, 2, FALSE)</f>
        <v>8</v>
      </c>
      <c r="AA35" s="31">
        <f>VLOOKUP(K35, Slownik!$B$67:$C$82, 2, FALSE)</f>
        <v>6</v>
      </c>
      <c r="AB35" s="31">
        <f>VLOOKUP(L35, Slownik!$B$85:$C$89, 2, FALSE)</f>
        <v>2</v>
      </c>
      <c r="AC35" s="31">
        <f>VLOOKUP(M35, Slownik!$B$92:$C$96, 2, FALSE)</f>
        <v>10</v>
      </c>
      <c r="AD35" s="31">
        <f>VLOOKUP(N35, Slownik!$B$99:$C$103, 2, FALSE)</f>
        <v>0</v>
      </c>
      <c r="AE35" s="31">
        <f>VLOOKUP(O35,Slownik!$B$108:$C$112,2,FALSE)</f>
        <v>0</v>
      </c>
      <c r="AF35" s="31">
        <f>IFERROR(VLOOKUP(P35,Slownik!$B$115:$C$115,2,FALSE),1)</f>
        <v>0</v>
      </c>
      <c r="AG35" s="31">
        <f>IFERROR(VLOOKUP(Q35,Slownik!$B$116:$C$116,2,FALSE),1)</f>
        <v>0</v>
      </c>
      <c r="AH35" s="31">
        <f>IFERROR(VLOOKUP(R35,Slownik!$B$117:$C$117,2,FALSE),1)</f>
        <v>0</v>
      </c>
      <c r="AI35" s="31">
        <f>IFERROR(VLOOKUP(S35,Slownik!$B$118:$C$118,2,FALSE),1)</f>
        <v>1</v>
      </c>
      <c r="AJ35" s="31">
        <f>IFERROR(VLOOKUP(T35,Slownik!$B$119:$C$119,2,FALSE),1)</f>
        <v>1</v>
      </c>
      <c r="AK35" s="31">
        <f t="shared" si="4"/>
        <v>2</v>
      </c>
      <c r="AL35" s="31">
        <f>VLOOKUP(U35,Slownik!$B$122:$C$126,2,FALSE)</f>
        <v>1</v>
      </c>
      <c r="AM35" s="31">
        <f t="shared" si="5"/>
        <v>6</v>
      </c>
      <c r="AN35" s="31">
        <f t="shared" si="6"/>
        <v>26</v>
      </c>
      <c r="AO35" s="31">
        <f t="shared" si="7"/>
        <v>3</v>
      </c>
    </row>
    <row r="36" spans="1:41" ht="45" customHeight="1">
      <c r="A36" s="262"/>
      <c r="B36" s="49">
        <v>22</v>
      </c>
      <c r="C36" s="11" t="s">
        <v>276</v>
      </c>
      <c r="D36" s="22" t="str">
        <f t="shared" si="2"/>
        <v>IV</v>
      </c>
      <c r="E36" s="22">
        <f t="shared" si="3"/>
        <v>35</v>
      </c>
      <c r="F36" s="12" t="s">
        <v>8</v>
      </c>
      <c r="G36" s="12" t="s">
        <v>22</v>
      </c>
      <c r="H36" s="12" t="s">
        <v>33</v>
      </c>
      <c r="I36" s="12" t="s">
        <v>43</v>
      </c>
      <c r="J36" s="12" t="s">
        <v>52</v>
      </c>
      <c r="K36" s="12" t="s">
        <v>63</v>
      </c>
      <c r="L36" s="12" t="s">
        <v>78</v>
      </c>
      <c r="M36" s="12" t="s">
        <v>84</v>
      </c>
      <c r="N36" s="12" t="s">
        <v>90</v>
      </c>
      <c r="O36" s="12" t="s">
        <v>193</v>
      </c>
      <c r="P36" s="12" t="s">
        <v>98</v>
      </c>
      <c r="Q36" s="12" t="s">
        <v>99</v>
      </c>
      <c r="R36" s="12"/>
      <c r="S36" s="12" t="s">
        <v>101</v>
      </c>
      <c r="T36" s="12"/>
      <c r="U36" s="25" t="s">
        <v>105</v>
      </c>
      <c r="V36" s="31">
        <f>VLOOKUP(F36, Slownik!$B$5:$C$117, 2, FALSE)</f>
        <v>1</v>
      </c>
      <c r="W36" s="31">
        <f>VLOOKUP(G36, Slownik!$B$16:$C$29, 2, FALSE)</f>
        <v>3</v>
      </c>
      <c r="X36" s="31">
        <f>VLOOKUP(H36, Slownik!$B$32:$C$46, 2, FALSE)</f>
        <v>3</v>
      </c>
      <c r="Y36" s="31">
        <f>VLOOKUP(I36, Slownik!$B$49:$C$53, 2, FALSE)</f>
        <v>5</v>
      </c>
      <c r="Z36" s="31">
        <f>VLOOKUP(J36, Slownik!$B$58:$C$64, 2, FALSE)</f>
        <v>8</v>
      </c>
      <c r="AA36" s="31">
        <f>VLOOKUP(K36, Slownik!$B$67:$C$82, 2, FALSE)</f>
        <v>6</v>
      </c>
      <c r="AB36" s="31">
        <f>VLOOKUP(L36, Slownik!$B$85:$C$89, 2, FALSE)</f>
        <v>1</v>
      </c>
      <c r="AC36" s="31">
        <f>VLOOKUP(M36, Slownik!$B$92:$C$96, 2, FALSE)</f>
        <v>1</v>
      </c>
      <c r="AD36" s="31">
        <f>VLOOKUP(N36, Slownik!$B$99:$C$103, 2, FALSE)</f>
        <v>0</v>
      </c>
      <c r="AE36" s="31">
        <f>VLOOKUP(O36,Slownik!$B$108:$C$112,2,FALSE)</f>
        <v>3</v>
      </c>
      <c r="AF36" s="31">
        <f>IFERROR(VLOOKUP(P36,Slownik!$B$115:$C$115,2,FALSE),1)</f>
        <v>0</v>
      </c>
      <c r="AG36" s="31">
        <f>IFERROR(VLOOKUP(Q36,Slownik!$B$116:$C$116,2,FALSE),1)</f>
        <v>0</v>
      </c>
      <c r="AH36" s="31">
        <f>IFERROR(VLOOKUP(R36,Slownik!$B$117:$C$117,2,FALSE),1)</f>
        <v>1</v>
      </c>
      <c r="AI36" s="31">
        <f>IFERROR(VLOOKUP(S36,Slownik!$B$118:$C$118,2,FALSE),1)</f>
        <v>0</v>
      </c>
      <c r="AJ36" s="31">
        <f>IFERROR(VLOOKUP(T36,Slownik!$B$119:$C$119,2,FALSE),1)</f>
        <v>1</v>
      </c>
      <c r="AK36" s="31">
        <f t="shared" si="4"/>
        <v>2</v>
      </c>
      <c r="AL36" s="31">
        <f>VLOOKUP(U36,Slownik!$B$122:$C$126,2,FALSE)</f>
        <v>3</v>
      </c>
      <c r="AM36" s="31">
        <f t="shared" si="5"/>
        <v>11</v>
      </c>
      <c r="AN36" s="31">
        <f t="shared" si="6"/>
        <v>16</v>
      </c>
      <c r="AO36" s="31">
        <f t="shared" si="7"/>
        <v>8</v>
      </c>
    </row>
    <row r="37" spans="1:41" ht="45" customHeight="1">
      <c r="A37" s="262"/>
      <c r="B37" s="50">
        <v>23</v>
      </c>
      <c r="C37" s="11" t="s">
        <v>277</v>
      </c>
      <c r="D37" s="22" t="str">
        <f t="shared" si="2"/>
        <v>IV</v>
      </c>
      <c r="E37" s="22">
        <f t="shared" si="3"/>
        <v>59</v>
      </c>
      <c r="F37" s="12" t="s">
        <v>8</v>
      </c>
      <c r="G37" s="12" t="s">
        <v>24</v>
      </c>
      <c r="H37" s="12" t="s">
        <v>33</v>
      </c>
      <c r="I37" s="12" t="s">
        <v>43</v>
      </c>
      <c r="J37" s="12" t="s">
        <v>52</v>
      </c>
      <c r="K37" s="12" t="s">
        <v>69</v>
      </c>
      <c r="L37" s="12" t="s">
        <v>77</v>
      </c>
      <c r="M37" s="12" t="s">
        <v>80</v>
      </c>
      <c r="N37" s="12" t="s">
        <v>86</v>
      </c>
      <c r="O37" s="12" t="s">
        <v>93</v>
      </c>
      <c r="P37" s="12"/>
      <c r="Q37" s="12"/>
      <c r="R37" s="12"/>
      <c r="S37" s="12" t="s">
        <v>101</v>
      </c>
      <c r="T37" s="12"/>
      <c r="U37" s="25" t="s">
        <v>105</v>
      </c>
      <c r="V37" s="31">
        <f>VLOOKUP(F37, Slownik!$B$5:$C$117, 2, FALSE)</f>
        <v>1</v>
      </c>
      <c r="W37" s="31">
        <f>VLOOKUP(G37, Slownik!$B$16:$C$29, 2, FALSE)</f>
        <v>1</v>
      </c>
      <c r="X37" s="31">
        <f>VLOOKUP(H37, Slownik!$B$32:$C$46, 2, FALSE)</f>
        <v>3</v>
      </c>
      <c r="Y37" s="31">
        <f>VLOOKUP(I37, Slownik!$B$49:$C$53, 2, FALSE)</f>
        <v>5</v>
      </c>
      <c r="Z37" s="31">
        <f>VLOOKUP(J37, Slownik!$B$58:$C$64, 2, FALSE)</f>
        <v>8</v>
      </c>
      <c r="AA37" s="31">
        <f>VLOOKUP(K37, Slownik!$B$67:$C$82, 2, FALSE)</f>
        <v>3</v>
      </c>
      <c r="AB37" s="31">
        <f>VLOOKUP(L37, Slownik!$B$85:$C$89, 2, FALSE)</f>
        <v>2</v>
      </c>
      <c r="AC37" s="31">
        <f>VLOOKUP(M37, Slownik!$B$92:$C$96, 2, FALSE)</f>
        <v>10</v>
      </c>
      <c r="AD37" s="31">
        <f>VLOOKUP(N37, Slownik!$B$99:$C$103, 2, FALSE)</f>
        <v>10</v>
      </c>
      <c r="AE37" s="31">
        <f>VLOOKUP(O37,Slownik!$B$108:$C$112,2,FALSE)</f>
        <v>10</v>
      </c>
      <c r="AF37" s="31">
        <f>IFERROR(VLOOKUP(P37,Slownik!$B$115:$C$115,2,FALSE),1)</f>
        <v>1</v>
      </c>
      <c r="AG37" s="31">
        <f>IFERROR(VLOOKUP(Q37,Slownik!$B$116:$C$116,2,FALSE),1)</f>
        <v>1</v>
      </c>
      <c r="AH37" s="31">
        <f>IFERROR(VLOOKUP(R37,Slownik!$B$117:$C$117,2,FALSE),1)</f>
        <v>1</v>
      </c>
      <c r="AI37" s="31">
        <f>IFERROR(VLOOKUP(S37,Slownik!$B$118:$C$118,2,FALSE),1)</f>
        <v>0</v>
      </c>
      <c r="AJ37" s="31">
        <f>IFERROR(VLOOKUP(T37,Slownik!$B$119:$C$119,2,FALSE),1)</f>
        <v>1</v>
      </c>
      <c r="AK37" s="31">
        <f t="shared" si="4"/>
        <v>4</v>
      </c>
      <c r="AL37" s="31">
        <f>VLOOKUP(U37,Slownik!$B$122:$C$126,2,FALSE)</f>
        <v>3</v>
      </c>
      <c r="AM37" s="31">
        <f t="shared" si="5"/>
        <v>9</v>
      </c>
      <c r="AN37" s="31">
        <f t="shared" si="6"/>
        <v>33</v>
      </c>
      <c r="AO37" s="31">
        <f t="shared" si="7"/>
        <v>17</v>
      </c>
    </row>
    <row r="38" spans="1:41" ht="45" customHeight="1">
      <c r="A38" s="262"/>
      <c r="B38" s="50">
        <v>24</v>
      </c>
      <c r="C38" s="11" t="s">
        <v>278</v>
      </c>
      <c r="D38" s="22" t="str">
        <f t="shared" si="2"/>
        <v>I</v>
      </c>
      <c r="E38" s="22">
        <f t="shared" si="3"/>
        <v>201</v>
      </c>
      <c r="F38" s="12" t="s">
        <v>6</v>
      </c>
      <c r="G38" s="12" t="s">
        <v>22</v>
      </c>
      <c r="H38" s="12" t="s">
        <v>33</v>
      </c>
      <c r="I38" s="12" t="s">
        <v>42</v>
      </c>
      <c r="J38" s="12" t="s">
        <v>49</v>
      </c>
      <c r="K38" s="12" t="s">
        <v>60</v>
      </c>
      <c r="L38" s="12" t="s">
        <v>75</v>
      </c>
      <c r="M38" s="12" t="s">
        <v>80</v>
      </c>
      <c r="N38" s="12" t="s">
        <v>90</v>
      </c>
      <c r="O38" s="12" t="s">
        <v>94</v>
      </c>
      <c r="P38" s="12"/>
      <c r="Q38" s="12"/>
      <c r="R38" s="12"/>
      <c r="S38" s="12"/>
      <c r="T38" s="12"/>
      <c r="U38" s="25" t="s">
        <v>104</v>
      </c>
      <c r="V38" s="31">
        <f>VLOOKUP(F38, Slownik!$B$5:$C$117, 2, FALSE)</f>
        <v>3</v>
      </c>
      <c r="W38" s="31">
        <f>VLOOKUP(G38, Slownik!$B$16:$C$29, 2, FALSE)</f>
        <v>3</v>
      </c>
      <c r="X38" s="31">
        <f>VLOOKUP(H38, Slownik!$B$32:$C$46, 2, FALSE)</f>
        <v>3</v>
      </c>
      <c r="Y38" s="31">
        <f>VLOOKUP(I38, Slownik!$B$49:$C$53, 2, FALSE)</f>
        <v>10</v>
      </c>
      <c r="Z38" s="31">
        <f>VLOOKUP(J38, Slownik!$B$58:$C$64, 2, FALSE)</f>
        <v>10</v>
      </c>
      <c r="AA38" s="31">
        <f>VLOOKUP(K38, Slownik!$B$67:$C$82, 2, FALSE)</f>
        <v>8</v>
      </c>
      <c r="AB38" s="31">
        <f>VLOOKUP(L38, Slownik!$B$85:$C$89, 2, FALSE)</f>
        <v>6</v>
      </c>
      <c r="AC38" s="31">
        <f>VLOOKUP(M38, Slownik!$B$92:$C$96, 2, FALSE)</f>
        <v>10</v>
      </c>
      <c r="AD38" s="31">
        <f>VLOOKUP(N38, Slownik!$B$99:$C$103, 2, FALSE)</f>
        <v>0</v>
      </c>
      <c r="AE38" s="31">
        <f>VLOOKUP(O38,Slownik!$B$108:$C$112,2,FALSE)</f>
        <v>8</v>
      </c>
      <c r="AF38" s="31">
        <f>IFERROR(VLOOKUP(P38,Slownik!$B$115:$C$115,2,FALSE),1)</f>
        <v>1</v>
      </c>
      <c r="AG38" s="31">
        <f>IFERROR(VLOOKUP(Q38,Slownik!$B$116:$C$116,2,FALSE),1)</f>
        <v>1</v>
      </c>
      <c r="AH38" s="31">
        <f>IFERROR(VLOOKUP(R38,Slownik!$B$117:$C$117,2,FALSE),1)</f>
        <v>1</v>
      </c>
      <c r="AI38" s="31">
        <f>IFERROR(VLOOKUP(S38,Slownik!$B$118:$C$118,2,FALSE),1)</f>
        <v>1</v>
      </c>
      <c r="AJ38" s="31">
        <f>IFERROR(VLOOKUP(T38,Slownik!$B$119:$C$119,2,FALSE),1)</f>
        <v>1</v>
      </c>
      <c r="AK38" s="31">
        <f t="shared" si="4"/>
        <v>5</v>
      </c>
      <c r="AL38" s="31">
        <f>VLOOKUP(U38,Slownik!$B$122:$C$126,2,FALSE)</f>
        <v>4</v>
      </c>
      <c r="AM38" s="31">
        <f t="shared" si="5"/>
        <v>16</v>
      </c>
      <c r="AN38" s="31">
        <f t="shared" si="6"/>
        <v>34</v>
      </c>
      <c r="AO38" s="31">
        <f t="shared" si="7"/>
        <v>17</v>
      </c>
    </row>
    <row r="39" spans="1:41" ht="45" customHeight="1">
      <c r="A39" s="262"/>
      <c r="B39" s="49">
        <v>25</v>
      </c>
      <c r="C39" s="11" t="s">
        <v>279</v>
      </c>
      <c r="D39" s="22" t="str">
        <f t="shared" si="2"/>
        <v>II</v>
      </c>
      <c r="E39" s="22">
        <f t="shared" si="3"/>
        <v>123</v>
      </c>
      <c r="F39" s="12" t="s">
        <v>6</v>
      </c>
      <c r="G39" s="12" t="s">
        <v>23</v>
      </c>
      <c r="H39" s="12" t="s">
        <v>36</v>
      </c>
      <c r="I39" s="12" t="s">
        <v>46</v>
      </c>
      <c r="J39" s="12" t="s">
        <v>51</v>
      </c>
      <c r="K39" s="12" t="s">
        <v>65</v>
      </c>
      <c r="L39" s="12" t="s">
        <v>74</v>
      </c>
      <c r="M39" s="12" t="s">
        <v>80</v>
      </c>
      <c r="N39" s="12" t="s">
        <v>89</v>
      </c>
      <c r="O39" s="12" t="s">
        <v>194</v>
      </c>
      <c r="P39" s="12" t="s">
        <v>98</v>
      </c>
      <c r="Q39" s="12" t="s">
        <v>99</v>
      </c>
      <c r="R39" s="12" t="s">
        <v>100</v>
      </c>
      <c r="S39" s="12"/>
      <c r="T39" s="12"/>
      <c r="U39" s="25" t="s">
        <v>107</v>
      </c>
      <c r="V39" s="31">
        <f>VLOOKUP(F39, Slownik!$B$5:$C$117, 2, FALSE)</f>
        <v>3</v>
      </c>
      <c r="W39" s="31">
        <f>VLOOKUP(G39, Slownik!$B$16:$C$29, 2, FALSE)</f>
        <v>2</v>
      </c>
      <c r="X39" s="31">
        <f>VLOOKUP(H39, Slownik!$B$32:$C$46, 2, FALSE)</f>
        <v>2</v>
      </c>
      <c r="Y39" s="31">
        <f>VLOOKUP(I39, Slownik!$B$49:$C$53, 2, FALSE)</f>
        <v>0</v>
      </c>
      <c r="Z39" s="31">
        <f>VLOOKUP(J39, Slownik!$B$58:$C$64, 2, FALSE)</f>
        <v>8</v>
      </c>
      <c r="AA39" s="31">
        <f>VLOOKUP(K39, Slownik!$B$67:$C$82, 2, FALSE)</f>
        <v>6</v>
      </c>
      <c r="AB39" s="31">
        <f>VLOOKUP(L39, Slownik!$B$85:$C$89, 2, FALSE)</f>
        <v>10</v>
      </c>
      <c r="AC39" s="31">
        <f>VLOOKUP(M39, Slownik!$B$92:$C$96, 2, FALSE)</f>
        <v>10</v>
      </c>
      <c r="AD39" s="31">
        <f>VLOOKUP(N39, Slownik!$B$99:$C$103, 2, FALSE)</f>
        <v>0</v>
      </c>
      <c r="AE39" s="31">
        <f>VLOOKUP(O39,Slownik!$B$108:$C$112,2,FALSE)</f>
        <v>0</v>
      </c>
      <c r="AF39" s="31">
        <f>IFERROR(VLOOKUP(P39,Slownik!$B$115:$C$115,2,FALSE),1)</f>
        <v>0</v>
      </c>
      <c r="AG39" s="31">
        <f>IFERROR(VLOOKUP(Q39,Slownik!$B$116:$C$116,2,FALSE),1)</f>
        <v>0</v>
      </c>
      <c r="AH39" s="31">
        <f>IFERROR(VLOOKUP(R39,Slownik!$B$117:$C$117,2,FALSE),1)</f>
        <v>0</v>
      </c>
      <c r="AI39" s="31">
        <f>IFERROR(VLOOKUP(S39,Slownik!$B$118:$C$118,2,FALSE),1)</f>
        <v>1</v>
      </c>
      <c r="AJ39" s="31">
        <f>IFERROR(VLOOKUP(T39,Slownik!$B$119:$C$119,2,FALSE),1)</f>
        <v>1</v>
      </c>
      <c r="AK39" s="31">
        <f t="shared" si="4"/>
        <v>2</v>
      </c>
      <c r="AL39" s="31">
        <f>VLOOKUP(U39,Slownik!$B$122:$C$126,2,FALSE)</f>
        <v>1</v>
      </c>
      <c r="AM39" s="31">
        <f t="shared" si="5"/>
        <v>4</v>
      </c>
      <c r="AN39" s="31">
        <f t="shared" si="6"/>
        <v>34</v>
      </c>
      <c r="AO39" s="31">
        <f t="shared" si="7"/>
        <v>3</v>
      </c>
    </row>
    <row r="40" spans="1:41" ht="45" customHeight="1">
      <c r="A40" s="262"/>
      <c r="B40" s="50">
        <v>26</v>
      </c>
      <c r="C40" s="11" t="s">
        <v>280</v>
      </c>
      <c r="D40" s="22" t="str">
        <f t="shared" si="2"/>
        <v>IV</v>
      </c>
      <c r="E40" s="22">
        <f t="shared" si="3"/>
        <v>40</v>
      </c>
      <c r="F40" s="12" t="s">
        <v>8</v>
      </c>
      <c r="G40" s="12" t="s">
        <v>13</v>
      </c>
      <c r="H40" s="12" t="s">
        <v>36</v>
      </c>
      <c r="I40" s="12" t="s">
        <v>46</v>
      </c>
      <c r="J40" s="12" t="s">
        <v>49</v>
      </c>
      <c r="K40" s="12" t="s">
        <v>65</v>
      </c>
      <c r="L40" s="12" t="s">
        <v>76</v>
      </c>
      <c r="M40" s="12" t="s">
        <v>80</v>
      </c>
      <c r="N40" s="12" t="s">
        <v>89</v>
      </c>
      <c r="O40" s="12" t="s">
        <v>194</v>
      </c>
      <c r="P40" s="12" t="s">
        <v>98</v>
      </c>
      <c r="Q40" s="12" t="s">
        <v>99</v>
      </c>
      <c r="R40" s="12" t="s">
        <v>100</v>
      </c>
      <c r="S40" s="12"/>
      <c r="T40" s="12" t="s">
        <v>102</v>
      </c>
      <c r="U40" s="25" t="s">
        <v>105</v>
      </c>
      <c r="V40" s="31">
        <f>VLOOKUP(F40, Slownik!$B$5:$C$117, 2, FALSE)</f>
        <v>1</v>
      </c>
      <c r="W40" s="31">
        <f>VLOOKUP(G40, Slownik!$B$16:$C$29, 2, FALSE)</f>
        <v>5</v>
      </c>
      <c r="X40" s="31">
        <f>VLOOKUP(H40, Slownik!$B$32:$C$46, 2, FALSE)</f>
        <v>2</v>
      </c>
      <c r="Y40" s="31">
        <f>VLOOKUP(I40, Slownik!$B$49:$C$53, 2, FALSE)</f>
        <v>0</v>
      </c>
      <c r="Z40" s="31">
        <f>VLOOKUP(J40, Slownik!$B$58:$C$64, 2, FALSE)</f>
        <v>10</v>
      </c>
      <c r="AA40" s="31">
        <f>VLOOKUP(K40, Slownik!$B$67:$C$82, 2, FALSE)</f>
        <v>6</v>
      </c>
      <c r="AB40" s="31">
        <f>VLOOKUP(L40, Slownik!$B$85:$C$89, 2, FALSE)</f>
        <v>3</v>
      </c>
      <c r="AC40" s="31">
        <f>VLOOKUP(M40, Slownik!$B$92:$C$96, 2, FALSE)</f>
        <v>10</v>
      </c>
      <c r="AD40" s="31">
        <f>VLOOKUP(N40, Slownik!$B$99:$C$103, 2, FALSE)</f>
        <v>0</v>
      </c>
      <c r="AE40" s="31">
        <f>VLOOKUP(O40,Slownik!$B$108:$C$112,2,FALSE)</f>
        <v>0</v>
      </c>
      <c r="AF40" s="31">
        <f>IFERROR(VLOOKUP(P40,Slownik!$B$115:$C$115,2,FALSE),1)</f>
        <v>0</v>
      </c>
      <c r="AG40" s="31">
        <f>IFERROR(VLOOKUP(Q40,Slownik!$B$116:$C$116,2,FALSE),1)</f>
        <v>0</v>
      </c>
      <c r="AH40" s="31">
        <f>IFERROR(VLOOKUP(R40,Slownik!$B$117:$C$117,2,FALSE),1)</f>
        <v>0</v>
      </c>
      <c r="AI40" s="31">
        <f>IFERROR(VLOOKUP(S40,Slownik!$B$118:$C$118,2,FALSE),1)</f>
        <v>1</v>
      </c>
      <c r="AJ40" s="31">
        <f>IFERROR(VLOOKUP(T40,Slownik!$B$119:$C$119,2,FALSE),1)</f>
        <v>0</v>
      </c>
      <c r="AK40" s="31">
        <f t="shared" si="4"/>
        <v>1</v>
      </c>
      <c r="AL40" s="31">
        <f>VLOOKUP(U40,Slownik!$B$122:$C$126,2,FALSE)</f>
        <v>3</v>
      </c>
      <c r="AM40" s="31">
        <f t="shared" si="5"/>
        <v>7</v>
      </c>
      <c r="AN40" s="31">
        <f t="shared" si="6"/>
        <v>29</v>
      </c>
      <c r="AO40" s="31">
        <f t="shared" si="7"/>
        <v>4</v>
      </c>
    </row>
    <row r="41" spans="1:41" ht="45" customHeight="1">
      <c r="A41" s="263" t="s">
        <v>290</v>
      </c>
      <c r="B41" s="50">
        <v>27</v>
      </c>
      <c r="C41" s="11" t="s">
        <v>282</v>
      </c>
      <c r="D41" s="22" t="str">
        <f t="shared" si="2"/>
        <v>III</v>
      </c>
      <c r="E41" s="22">
        <f t="shared" si="3"/>
        <v>96</v>
      </c>
      <c r="F41" s="12" t="s">
        <v>6</v>
      </c>
      <c r="G41" s="12" t="s">
        <v>24</v>
      </c>
      <c r="H41" s="12" t="s">
        <v>35</v>
      </c>
      <c r="I41" s="12" t="s">
        <v>46</v>
      </c>
      <c r="J41" s="12" t="s">
        <v>49</v>
      </c>
      <c r="K41" s="12" t="s">
        <v>69</v>
      </c>
      <c r="L41" s="12" t="s">
        <v>76</v>
      </c>
      <c r="M41" s="12" t="s">
        <v>80</v>
      </c>
      <c r="N41" s="12" t="s">
        <v>89</v>
      </c>
      <c r="O41" s="12" t="s">
        <v>194</v>
      </c>
      <c r="P41" s="12" t="s">
        <v>98</v>
      </c>
      <c r="Q41" s="12" t="s">
        <v>99</v>
      </c>
      <c r="R41" s="12" t="s">
        <v>100</v>
      </c>
      <c r="S41" s="12" t="s">
        <v>101</v>
      </c>
      <c r="T41" s="12"/>
      <c r="U41" s="25" t="s">
        <v>106</v>
      </c>
      <c r="V41" s="31">
        <f>VLOOKUP(F41, Slownik!$B$5:$C$117, 2, FALSE)</f>
        <v>3</v>
      </c>
      <c r="W41" s="31">
        <f>VLOOKUP(G41, Slownik!$B$16:$C$29, 2, FALSE)</f>
        <v>1</v>
      </c>
      <c r="X41" s="31">
        <f>VLOOKUP(H41, Slownik!$B$32:$C$46, 2, FALSE)</f>
        <v>2</v>
      </c>
      <c r="Y41" s="31">
        <f>VLOOKUP(I41, Slownik!$B$49:$C$53, 2, FALSE)</f>
        <v>0</v>
      </c>
      <c r="Z41" s="31">
        <f>VLOOKUP(J41, Slownik!$B$58:$C$64, 2, FALSE)</f>
        <v>10</v>
      </c>
      <c r="AA41" s="31">
        <f>VLOOKUP(K41, Slownik!$B$67:$C$82, 2, FALSE)</f>
        <v>3</v>
      </c>
      <c r="AB41" s="31">
        <f>VLOOKUP(L41, Slownik!$B$85:$C$89, 2, FALSE)</f>
        <v>3</v>
      </c>
      <c r="AC41" s="31">
        <f>VLOOKUP(M41, Slownik!$B$92:$C$96, 2, FALSE)</f>
        <v>10</v>
      </c>
      <c r="AD41" s="31">
        <f>VLOOKUP(N41, Slownik!$B$99:$C$103, 2, FALSE)</f>
        <v>0</v>
      </c>
      <c r="AE41" s="31">
        <f>VLOOKUP(O41,Slownik!$B$108:$C$112,2,FALSE)</f>
        <v>0</v>
      </c>
      <c r="AF41" s="31">
        <f>IFERROR(VLOOKUP(P41,Slownik!$B$115:$C$115,2,FALSE),1)</f>
        <v>0</v>
      </c>
      <c r="AG41" s="31">
        <f>IFERROR(VLOOKUP(Q41,Slownik!$B$116:$C$116,2,FALSE),1)</f>
        <v>0</v>
      </c>
      <c r="AH41" s="31">
        <f>IFERROR(VLOOKUP(R41,Slownik!$B$117:$C$117,2,FALSE),1)</f>
        <v>0</v>
      </c>
      <c r="AI41" s="31">
        <f>IFERROR(VLOOKUP(S41,Slownik!$B$118:$C$118,2,FALSE),1)</f>
        <v>0</v>
      </c>
      <c r="AJ41" s="31">
        <f>IFERROR(VLOOKUP(T41,Slownik!$B$119:$C$119,2,FALSE),1)</f>
        <v>1</v>
      </c>
      <c r="AK41" s="31">
        <f t="shared" si="4"/>
        <v>1</v>
      </c>
      <c r="AL41" s="31">
        <f>VLOOKUP(U41,Slownik!$B$122:$C$126,2,FALSE)</f>
        <v>2</v>
      </c>
      <c r="AM41" s="31">
        <f t="shared" si="5"/>
        <v>3</v>
      </c>
      <c r="AN41" s="31">
        <f t="shared" si="6"/>
        <v>26</v>
      </c>
      <c r="AO41" s="31">
        <f t="shared" si="7"/>
        <v>3</v>
      </c>
    </row>
    <row r="42" spans="1:41" ht="45" customHeight="1">
      <c r="A42" s="263"/>
      <c r="B42" s="49">
        <v>28</v>
      </c>
      <c r="C42" s="11" t="s">
        <v>283</v>
      </c>
      <c r="D42" s="22" t="str">
        <f t="shared" si="2"/>
        <v>IV</v>
      </c>
      <c r="E42" s="22">
        <f t="shared" si="3"/>
        <v>29</v>
      </c>
      <c r="F42" s="12" t="s">
        <v>8</v>
      </c>
      <c r="G42" s="12" t="s">
        <v>13</v>
      </c>
      <c r="H42" s="12" t="s">
        <v>32</v>
      </c>
      <c r="I42" s="12" t="s">
        <v>44</v>
      </c>
      <c r="J42" s="12" t="s">
        <v>55</v>
      </c>
      <c r="K42" s="12" t="s">
        <v>72</v>
      </c>
      <c r="L42" s="12" t="s">
        <v>78</v>
      </c>
      <c r="M42" s="12" t="s">
        <v>84</v>
      </c>
      <c r="N42" s="12" t="s">
        <v>89</v>
      </c>
      <c r="O42" s="12" t="s">
        <v>95</v>
      </c>
      <c r="P42" s="12"/>
      <c r="Q42" s="12"/>
      <c r="R42" s="12"/>
      <c r="S42" s="12"/>
      <c r="T42" s="12"/>
      <c r="U42" s="25" t="s">
        <v>104</v>
      </c>
      <c r="V42" s="31">
        <f>VLOOKUP(F42, Slownik!$B$5:$C$117, 2, FALSE)</f>
        <v>1</v>
      </c>
      <c r="W42" s="31">
        <f>VLOOKUP(G42, Slownik!$B$16:$C$29, 2, FALSE)</f>
        <v>5</v>
      </c>
      <c r="X42" s="31">
        <f>VLOOKUP(H42, Slownik!$B$32:$C$46, 2, FALSE)</f>
        <v>3</v>
      </c>
      <c r="Y42" s="31">
        <f>VLOOKUP(I42, Slownik!$B$49:$C$53, 2, FALSE)</f>
        <v>3</v>
      </c>
      <c r="Z42" s="31">
        <f>VLOOKUP(J42, Slownik!$B$58:$C$64, 2, FALSE)</f>
        <v>0</v>
      </c>
      <c r="AA42" s="31">
        <f>VLOOKUP(K42, Slownik!$B$67:$C$82, 2, FALSE)</f>
        <v>1</v>
      </c>
      <c r="AB42" s="31">
        <f>VLOOKUP(L42, Slownik!$B$85:$C$89, 2, FALSE)</f>
        <v>1</v>
      </c>
      <c r="AC42" s="31">
        <f>VLOOKUP(M42, Slownik!$B$92:$C$96, 2, FALSE)</f>
        <v>1</v>
      </c>
      <c r="AD42" s="31">
        <f>VLOOKUP(N42, Slownik!$B$99:$C$103, 2, FALSE)</f>
        <v>0</v>
      </c>
      <c r="AE42" s="31">
        <f>VLOOKUP(O42,Slownik!$B$108:$C$112,2,FALSE)</f>
        <v>6</v>
      </c>
      <c r="AF42" s="31">
        <f>IFERROR(VLOOKUP(P42,Slownik!$B$115:$C$115,2,FALSE),1)</f>
        <v>1</v>
      </c>
      <c r="AG42" s="31">
        <f>IFERROR(VLOOKUP(Q42,Slownik!$B$116:$C$116,2,FALSE),1)</f>
        <v>1</v>
      </c>
      <c r="AH42" s="31">
        <f>IFERROR(VLOOKUP(R42,Slownik!$B$117:$C$117,2,FALSE),1)</f>
        <v>1</v>
      </c>
      <c r="AI42" s="31">
        <f>IFERROR(VLOOKUP(S42,Slownik!$B$118:$C$118,2,FALSE),1)</f>
        <v>1</v>
      </c>
      <c r="AJ42" s="31">
        <f>IFERROR(VLOOKUP(T42,Slownik!$B$119:$C$119,2,FALSE),1)</f>
        <v>1</v>
      </c>
      <c r="AK42" s="31">
        <f t="shared" si="4"/>
        <v>5</v>
      </c>
      <c r="AL42" s="31">
        <f>VLOOKUP(U42,Slownik!$B$122:$C$126,2,FALSE)</f>
        <v>4</v>
      </c>
      <c r="AM42" s="31">
        <f t="shared" si="5"/>
        <v>11</v>
      </c>
      <c r="AN42" s="31">
        <f t="shared" si="6"/>
        <v>3</v>
      </c>
      <c r="AO42" s="31">
        <f t="shared" si="7"/>
        <v>15</v>
      </c>
    </row>
    <row r="43" spans="1:41" ht="45" customHeight="1">
      <c r="A43" s="263"/>
      <c r="B43" s="50">
        <v>29</v>
      </c>
      <c r="C43" s="11" t="s">
        <v>284</v>
      </c>
      <c r="D43" s="22" t="str">
        <f t="shared" si="2"/>
        <v>II</v>
      </c>
      <c r="E43" s="22">
        <f t="shared" si="3"/>
        <v>138</v>
      </c>
      <c r="F43" s="12" t="s">
        <v>6</v>
      </c>
      <c r="G43" s="12" t="s">
        <v>13</v>
      </c>
      <c r="H43" s="12" t="s">
        <v>32</v>
      </c>
      <c r="I43" s="12" t="s">
        <v>46</v>
      </c>
      <c r="J43" s="12" t="s">
        <v>49</v>
      </c>
      <c r="K43" s="12" t="s">
        <v>65</v>
      </c>
      <c r="L43" s="12" t="s">
        <v>75</v>
      </c>
      <c r="M43" s="12" t="s">
        <v>81</v>
      </c>
      <c r="N43" s="12" t="s">
        <v>88</v>
      </c>
      <c r="O43" s="12" t="s">
        <v>194</v>
      </c>
      <c r="P43" s="12" t="s">
        <v>98</v>
      </c>
      <c r="Q43" s="12" t="s">
        <v>99</v>
      </c>
      <c r="R43" s="12" t="s">
        <v>100</v>
      </c>
      <c r="S43" s="12" t="s">
        <v>101</v>
      </c>
      <c r="T43" s="12"/>
      <c r="U43" s="25" t="s">
        <v>107</v>
      </c>
      <c r="V43" s="31">
        <f>VLOOKUP(F43, Slownik!$B$5:$C$117, 2, FALSE)</f>
        <v>3</v>
      </c>
      <c r="W43" s="31">
        <f>VLOOKUP(G43, Slownik!$B$16:$C$29, 2, FALSE)</f>
        <v>5</v>
      </c>
      <c r="X43" s="31">
        <f>VLOOKUP(H43, Slownik!$B$32:$C$46, 2, FALSE)</f>
        <v>3</v>
      </c>
      <c r="Y43" s="31">
        <f>VLOOKUP(I43, Slownik!$B$49:$C$53, 2, FALSE)</f>
        <v>0</v>
      </c>
      <c r="Z43" s="31">
        <f>VLOOKUP(J43, Slownik!$B$58:$C$64, 2, FALSE)</f>
        <v>10</v>
      </c>
      <c r="AA43" s="31">
        <f>VLOOKUP(K43, Slownik!$B$67:$C$82, 2, FALSE)</f>
        <v>6</v>
      </c>
      <c r="AB43" s="31">
        <f>VLOOKUP(L43, Slownik!$B$85:$C$89, 2, FALSE)</f>
        <v>6</v>
      </c>
      <c r="AC43" s="31">
        <f>VLOOKUP(M43, Slownik!$B$92:$C$96, 2, FALSE)</f>
        <v>8</v>
      </c>
      <c r="AD43" s="31">
        <f>VLOOKUP(N43, Slownik!$B$99:$C$103, 2, FALSE)</f>
        <v>6</v>
      </c>
      <c r="AE43" s="31">
        <f>VLOOKUP(O43,Slownik!$B$108:$C$112,2,FALSE)</f>
        <v>0</v>
      </c>
      <c r="AF43" s="31">
        <f>IFERROR(VLOOKUP(P43,Slownik!$B$115:$C$115,2,FALSE),1)</f>
        <v>0</v>
      </c>
      <c r="AG43" s="31">
        <f>IFERROR(VLOOKUP(Q43,Slownik!$B$116:$C$116,2,FALSE),1)</f>
        <v>0</v>
      </c>
      <c r="AH43" s="31">
        <f>IFERROR(VLOOKUP(R43,Slownik!$B$117:$C$117,2,FALSE),1)</f>
        <v>0</v>
      </c>
      <c r="AI43" s="31">
        <f>IFERROR(VLOOKUP(S43,Slownik!$B$118:$C$118,2,FALSE),1)</f>
        <v>0</v>
      </c>
      <c r="AJ43" s="31">
        <f>IFERROR(VLOOKUP(T43,Slownik!$B$119:$C$119,2,FALSE),1)</f>
        <v>1</v>
      </c>
      <c r="AK43" s="31">
        <f t="shared" si="4"/>
        <v>1</v>
      </c>
      <c r="AL43" s="31">
        <f>VLOOKUP(U43,Slownik!$B$122:$C$126,2,FALSE)</f>
        <v>1</v>
      </c>
      <c r="AM43" s="31">
        <f t="shared" si="5"/>
        <v>8</v>
      </c>
      <c r="AN43" s="31">
        <f t="shared" si="6"/>
        <v>36</v>
      </c>
      <c r="AO43" s="31">
        <f t="shared" si="7"/>
        <v>2</v>
      </c>
    </row>
    <row r="44" spans="1:41" ht="45" customHeight="1">
      <c r="A44" s="263"/>
      <c r="B44" s="50">
        <v>30</v>
      </c>
      <c r="C44" s="11" t="s">
        <v>285</v>
      </c>
      <c r="D44" s="22" t="str">
        <f t="shared" si="2"/>
        <v>II</v>
      </c>
      <c r="E44" s="22">
        <f t="shared" si="3"/>
        <v>123</v>
      </c>
      <c r="F44" s="12" t="s">
        <v>6</v>
      </c>
      <c r="G44" s="12" t="s">
        <v>23</v>
      </c>
      <c r="H44" s="12" t="s">
        <v>39</v>
      </c>
      <c r="I44" s="12" t="s">
        <v>46</v>
      </c>
      <c r="J44" s="12" t="s">
        <v>50</v>
      </c>
      <c r="K44" s="12" t="s">
        <v>63</v>
      </c>
      <c r="L44" s="12" t="s">
        <v>74</v>
      </c>
      <c r="M44" s="12" t="s">
        <v>80</v>
      </c>
      <c r="N44" s="12" t="s">
        <v>90</v>
      </c>
      <c r="O44" s="12" t="s">
        <v>194</v>
      </c>
      <c r="P44" s="12" t="s">
        <v>98</v>
      </c>
      <c r="Q44" s="12" t="s">
        <v>99</v>
      </c>
      <c r="R44" s="12" t="s">
        <v>100</v>
      </c>
      <c r="S44" s="12" t="s">
        <v>101</v>
      </c>
      <c r="T44" s="12" t="s">
        <v>102</v>
      </c>
      <c r="U44" s="25" t="s">
        <v>107</v>
      </c>
      <c r="V44" s="31">
        <f>VLOOKUP(F44, Slownik!$B$5:$C$117, 2, FALSE)</f>
        <v>3</v>
      </c>
      <c r="W44" s="31">
        <f>VLOOKUP(G44, Slownik!$B$16:$C$29, 2, FALSE)</f>
        <v>2</v>
      </c>
      <c r="X44" s="31">
        <f>VLOOKUP(H44, Slownik!$B$32:$C$46, 2, FALSE)</f>
        <v>1</v>
      </c>
      <c r="Y44" s="31">
        <f>VLOOKUP(I44, Slownik!$B$49:$C$53, 2, FALSE)</f>
        <v>0</v>
      </c>
      <c r="Z44" s="31">
        <f>VLOOKUP(J44, Slownik!$B$58:$C$64, 2, FALSE)</f>
        <v>10</v>
      </c>
      <c r="AA44" s="31">
        <f>VLOOKUP(K44, Slownik!$B$67:$C$82, 2, FALSE)</f>
        <v>6</v>
      </c>
      <c r="AB44" s="31">
        <f>VLOOKUP(L44, Slownik!$B$85:$C$89, 2, FALSE)</f>
        <v>10</v>
      </c>
      <c r="AC44" s="31">
        <f>VLOOKUP(M44, Slownik!$B$92:$C$96, 2, FALSE)</f>
        <v>10</v>
      </c>
      <c r="AD44" s="31">
        <f>VLOOKUP(N44, Slownik!$B$99:$C$103, 2, FALSE)</f>
        <v>0</v>
      </c>
      <c r="AE44" s="31">
        <f>VLOOKUP(O44,Slownik!$B$108:$C$112,2,FALSE)</f>
        <v>0</v>
      </c>
      <c r="AF44" s="31">
        <f>IFERROR(VLOOKUP(P44,Slownik!$B$115:$C$115,2,FALSE),1)</f>
        <v>0</v>
      </c>
      <c r="AG44" s="31">
        <f>IFERROR(VLOOKUP(Q44,Slownik!$B$116:$C$116,2,FALSE),1)</f>
        <v>0</v>
      </c>
      <c r="AH44" s="31">
        <f>IFERROR(VLOOKUP(R44,Slownik!$B$117:$C$117,2,FALSE),1)</f>
        <v>0</v>
      </c>
      <c r="AI44" s="31">
        <f>IFERROR(VLOOKUP(S44,Slownik!$B$118:$C$118,2,FALSE),1)</f>
        <v>0</v>
      </c>
      <c r="AJ44" s="31">
        <f>IFERROR(VLOOKUP(T44,Slownik!$B$119:$C$119,2,FALSE),1)</f>
        <v>0</v>
      </c>
      <c r="AK44" s="31">
        <f t="shared" si="4"/>
        <v>1</v>
      </c>
      <c r="AL44" s="31">
        <f>VLOOKUP(U44,Slownik!$B$122:$C$126,2,FALSE)</f>
        <v>1</v>
      </c>
      <c r="AM44" s="31">
        <f t="shared" si="5"/>
        <v>3</v>
      </c>
      <c r="AN44" s="31">
        <f t="shared" si="6"/>
        <v>36</v>
      </c>
      <c r="AO44" s="31">
        <f t="shared" si="7"/>
        <v>2</v>
      </c>
    </row>
    <row r="45" spans="1:41" ht="45" customHeight="1">
      <c r="A45" s="263"/>
      <c r="B45" s="49">
        <v>31</v>
      </c>
      <c r="C45" s="11" t="s">
        <v>286</v>
      </c>
      <c r="D45" s="22" t="str">
        <f t="shared" si="2"/>
        <v>II</v>
      </c>
      <c r="E45" s="22">
        <f t="shared" si="3"/>
        <v>162</v>
      </c>
      <c r="F45" s="12" t="s">
        <v>6</v>
      </c>
      <c r="G45" s="12" t="s">
        <v>24</v>
      </c>
      <c r="H45" s="12" t="s">
        <v>33</v>
      </c>
      <c r="I45" s="12" t="s">
        <v>43</v>
      </c>
      <c r="J45" s="12" t="s">
        <v>50</v>
      </c>
      <c r="K45" s="12" t="s">
        <v>65</v>
      </c>
      <c r="L45" s="12" t="s">
        <v>75</v>
      </c>
      <c r="M45" s="12" t="s">
        <v>80</v>
      </c>
      <c r="N45" s="12" t="s">
        <v>90</v>
      </c>
      <c r="O45" s="12" t="s">
        <v>95</v>
      </c>
      <c r="P45" s="12" t="s">
        <v>98</v>
      </c>
      <c r="Q45" s="12"/>
      <c r="R45" s="12" t="s">
        <v>100</v>
      </c>
      <c r="S45" s="12"/>
      <c r="T45" s="12"/>
      <c r="U45" s="25" t="s">
        <v>104</v>
      </c>
      <c r="V45" s="31">
        <f>VLOOKUP(F45, Slownik!$B$5:$C$117, 2, FALSE)</f>
        <v>3</v>
      </c>
      <c r="W45" s="31">
        <f>VLOOKUP(G45, Slownik!$B$16:$C$29, 2, FALSE)</f>
        <v>1</v>
      </c>
      <c r="X45" s="31">
        <f>VLOOKUP(H45, Slownik!$B$32:$C$46, 2, FALSE)</f>
        <v>3</v>
      </c>
      <c r="Y45" s="31">
        <f>VLOOKUP(I45, Slownik!$B$49:$C$53, 2, FALSE)</f>
        <v>5</v>
      </c>
      <c r="Z45" s="31">
        <f>VLOOKUP(J45, Slownik!$B$58:$C$64, 2, FALSE)</f>
        <v>10</v>
      </c>
      <c r="AA45" s="31">
        <f>VLOOKUP(K45, Slownik!$B$67:$C$82, 2, FALSE)</f>
        <v>6</v>
      </c>
      <c r="AB45" s="31">
        <f>VLOOKUP(L45, Slownik!$B$85:$C$89, 2, FALSE)</f>
        <v>6</v>
      </c>
      <c r="AC45" s="31">
        <f>VLOOKUP(M45, Slownik!$B$92:$C$96, 2, FALSE)</f>
        <v>10</v>
      </c>
      <c r="AD45" s="31">
        <f>VLOOKUP(N45, Slownik!$B$99:$C$103, 2, FALSE)</f>
        <v>0</v>
      </c>
      <c r="AE45" s="31">
        <f>VLOOKUP(O45,Slownik!$B$108:$C$112,2,FALSE)</f>
        <v>6</v>
      </c>
      <c r="AF45" s="31">
        <f>IFERROR(VLOOKUP(P45,Slownik!$B$115:$C$115,2,FALSE),1)</f>
        <v>0</v>
      </c>
      <c r="AG45" s="31">
        <f>IFERROR(VLOOKUP(Q45,Slownik!$B$116:$C$116,2,FALSE),1)</f>
        <v>1</v>
      </c>
      <c r="AH45" s="31">
        <f>IFERROR(VLOOKUP(R45,Slownik!$B$117:$C$117,2,FALSE),1)</f>
        <v>0</v>
      </c>
      <c r="AI45" s="31">
        <f>IFERROR(VLOOKUP(S45,Slownik!$B$118:$C$118,2,FALSE),1)</f>
        <v>1</v>
      </c>
      <c r="AJ45" s="31">
        <f>IFERROR(VLOOKUP(T45,Slownik!$B$119:$C$119,2,FALSE),1)</f>
        <v>1</v>
      </c>
      <c r="AK45" s="31">
        <f t="shared" si="4"/>
        <v>3</v>
      </c>
      <c r="AL45" s="31">
        <f>VLOOKUP(U45,Slownik!$B$122:$C$126,2,FALSE)</f>
        <v>4</v>
      </c>
      <c r="AM45" s="31">
        <f t="shared" si="5"/>
        <v>9</v>
      </c>
      <c r="AN45" s="31">
        <f t="shared" si="6"/>
        <v>32</v>
      </c>
      <c r="AO45" s="31">
        <f t="shared" si="7"/>
        <v>13</v>
      </c>
    </row>
    <row r="46" spans="1:41" ht="45" customHeight="1">
      <c r="A46" s="263"/>
      <c r="B46" s="50">
        <v>32</v>
      </c>
      <c r="C46" s="11" t="s">
        <v>287</v>
      </c>
      <c r="D46" s="22" t="str">
        <f t="shared" si="2"/>
        <v>V</v>
      </c>
      <c r="E46" s="22">
        <f t="shared" si="3"/>
        <v>22</v>
      </c>
      <c r="F46" s="12" t="s">
        <v>8</v>
      </c>
      <c r="G46" s="12" t="s">
        <v>24</v>
      </c>
      <c r="H46" s="12" t="s">
        <v>29</v>
      </c>
      <c r="I46" s="12" t="s">
        <v>45</v>
      </c>
      <c r="J46" s="12" t="s">
        <v>55</v>
      </c>
      <c r="K46" s="12" t="s">
        <v>70</v>
      </c>
      <c r="L46" s="12" t="s">
        <v>76</v>
      </c>
      <c r="M46" s="12" t="s">
        <v>81</v>
      </c>
      <c r="N46" s="12" t="s">
        <v>90</v>
      </c>
      <c r="O46" s="12" t="s">
        <v>194</v>
      </c>
      <c r="P46" s="12" t="s">
        <v>98</v>
      </c>
      <c r="Q46" s="12"/>
      <c r="R46" s="12" t="s">
        <v>100</v>
      </c>
      <c r="S46" s="12"/>
      <c r="T46" s="12" t="s">
        <v>102</v>
      </c>
      <c r="U46" s="25" t="s">
        <v>107</v>
      </c>
      <c r="V46" s="31">
        <f>VLOOKUP(F46, Slownik!$B$5:$C$117, 2, FALSE)</f>
        <v>1</v>
      </c>
      <c r="W46" s="31">
        <f>VLOOKUP(G46, Slownik!$B$16:$C$29, 2, FALSE)</f>
        <v>1</v>
      </c>
      <c r="X46" s="31">
        <f>VLOOKUP(H46, Slownik!$B$32:$C$46, 2, FALSE)</f>
        <v>4</v>
      </c>
      <c r="Y46" s="31">
        <f>VLOOKUP(I46, Slownik!$B$49:$C$53, 2, FALSE)</f>
        <v>2</v>
      </c>
      <c r="Z46" s="31">
        <f>VLOOKUP(J46, Slownik!$B$58:$C$64, 2, FALSE)</f>
        <v>0</v>
      </c>
      <c r="AA46" s="31">
        <f>VLOOKUP(K46, Slownik!$B$67:$C$82, 2, FALSE)</f>
        <v>1</v>
      </c>
      <c r="AB46" s="31">
        <f>VLOOKUP(L46, Slownik!$B$85:$C$89, 2, FALSE)</f>
        <v>3</v>
      </c>
      <c r="AC46" s="31">
        <f>VLOOKUP(M46, Slownik!$B$92:$C$96, 2, FALSE)</f>
        <v>8</v>
      </c>
      <c r="AD46" s="31">
        <f>VLOOKUP(N46, Slownik!$B$99:$C$103, 2, FALSE)</f>
        <v>0</v>
      </c>
      <c r="AE46" s="31">
        <f>VLOOKUP(O46,Slownik!$B$108:$C$112,2,FALSE)</f>
        <v>0</v>
      </c>
      <c r="AF46" s="31">
        <f>IFERROR(VLOOKUP(P46,Slownik!$B$115:$C$115,2,FALSE),1)</f>
        <v>0</v>
      </c>
      <c r="AG46" s="31">
        <f>IFERROR(VLOOKUP(Q46,Slownik!$B$116:$C$116,2,FALSE),1)</f>
        <v>1</v>
      </c>
      <c r="AH46" s="31">
        <f>IFERROR(VLOOKUP(R46,Slownik!$B$117:$C$117,2,FALSE),1)</f>
        <v>0</v>
      </c>
      <c r="AI46" s="31">
        <f>IFERROR(VLOOKUP(S46,Slownik!$B$118:$C$118,2,FALSE),1)</f>
        <v>1</v>
      </c>
      <c r="AJ46" s="31">
        <f>IFERROR(VLOOKUP(T46,Slownik!$B$119:$C$119,2,FALSE),1)</f>
        <v>0</v>
      </c>
      <c r="AK46" s="31">
        <f t="shared" si="4"/>
        <v>2</v>
      </c>
      <c r="AL46" s="31">
        <f>VLOOKUP(U46,Slownik!$B$122:$C$126,2,FALSE)</f>
        <v>1</v>
      </c>
      <c r="AM46" s="31">
        <f t="shared" si="5"/>
        <v>7</v>
      </c>
      <c r="AN46" s="31">
        <f t="shared" si="6"/>
        <v>12</v>
      </c>
      <c r="AO46" s="31">
        <f t="shared" si="7"/>
        <v>3</v>
      </c>
    </row>
    <row r="47" spans="1:41" ht="45" customHeight="1">
      <c r="A47" s="263"/>
      <c r="B47" s="50">
        <v>33</v>
      </c>
      <c r="C47" s="11" t="s">
        <v>288</v>
      </c>
      <c r="D47" s="22" t="str">
        <f t="shared" si="2"/>
        <v>III</v>
      </c>
      <c r="E47" s="22">
        <f t="shared" si="3"/>
        <v>70</v>
      </c>
      <c r="F47" s="12" t="s">
        <v>7</v>
      </c>
      <c r="G47" s="12" t="s">
        <v>24</v>
      </c>
      <c r="H47" s="12" t="s">
        <v>36</v>
      </c>
      <c r="I47" s="12" t="s">
        <v>46</v>
      </c>
      <c r="J47" s="12" t="s">
        <v>51</v>
      </c>
      <c r="K47" s="12" t="s">
        <v>65</v>
      </c>
      <c r="L47" s="12" t="s">
        <v>78</v>
      </c>
      <c r="M47" s="12" t="s">
        <v>80</v>
      </c>
      <c r="N47" s="12" t="s">
        <v>90</v>
      </c>
      <c r="O47" s="12" t="s">
        <v>194</v>
      </c>
      <c r="P47" s="12" t="s">
        <v>98</v>
      </c>
      <c r="Q47" s="12"/>
      <c r="R47" s="12"/>
      <c r="S47" s="12" t="s">
        <v>101</v>
      </c>
      <c r="T47" s="12"/>
      <c r="U47" s="25" t="s">
        <v>104</v>
      </c>
      <c r="V47" s="31">
        <f>VLOOKUP(F47, Slownik!$B$5:$C$117, 2, FALSE)</f>
        <v>2</v>
      </c>
      <c r="W47" s="31">
        <f>VLOOKUP(G47, Slownik!$B$16:$C$29, 2, FALSE)</f>
        <v>1</v>
      </c>
      <c r="X47" s="31">
        <f>VLOOKUP(H47, Slownik!$B$32:$C$46, 2, FALSE)</f>
        <v>2</v>
      </c>
      <c r="Y47" s="31">
        <f>VLOOKUP(I47, Slownik!$B$49:$C$53, 2, FALSE)</f>
        <v>0</v>
      </c>
      <c r="Z47" s="31">
        <f>VLOOKUP(J47, Slownik!$B$58:$C$64, 2, FALSE)</f>
        <v>8</v>
      </c>
      <c r="AA47" s="31">
        <f>VLOOKUP(K47, Slownik!$B$67:$C$82, 2, FALSE)</f>
        <v>6</v>
      </c>
      <c r="AB47" s="31">
        <f>VLOOKUP(L47, Slownik!$B$85:$C$89, 2, FALSE)</f>
        <v>1</v>
      </c>
      <c r="AC47" s="31">
        <f>VLOOKUP(M47, Slownik!$B$92:$C$96, 2, FALSE)</f>
        <v>10</v>
      </c>
      <c r="AD47" s="31">
        <f>VLOOKUP(N47, Slownik!$B$99:$C$103, 2, FALSE)</f>
        <v>0</v>
      </c>
      <c r="AE47" s="31">
        <f>VLOOKUP(O47,Slownik!$B$108:$C$112,2,FALSE)</f>
        <v>0</v>
      </c>
      <c r="AF47" s="31">
        <f>IFERROR(VLOOKUP(P47,Slownik!$B$115:$C$115,2,FALSE),1)</f>
        <v>0</v>
      </c>
      <c r="AG47" s="31">
        <f>IFERROR(VLOOKUP(Q47,Slownik!$B$116:$C$116,2,FALSE),1)</f>
        <v>1</v>
      </c>
      <c r="AH47" s="31">
        <f>IFERROR(VLOOKUP(R47,Slownik!$B$117:$C$117,2,FALSE),1)</f>
        <v>1</v>
      </c>
      <c r="AI47" s="31">
        <f>IFERROR(VLOOKUP(S47,Slownik!$B$118:$C$118,2,FALSE),1)</f>
        <v>0</v>
      </c>
      <c r="AJ47" s="31">
        <f>IFERROR(VLOOKUP(T47,Slownik!$B$119:$C$119,2,FALSE),1)</f>
        <v>1</v>
      </c>
      <c r="AK47" s="31">
        <f t="shared" si="4"/>
        <v>3</v>
      </c>
      <c r="AL47" s="31">
        <f>VLOOKUP(U47,Slownik!$B$122:$C$126,2,FALSE)</f>
        <v>4</v>
      </c>
      <c r="AM47" s="31">
        <f t="shared" si="5"/>
        <v>3</v>
      </c>
      <c r="AN47" s="31">
        <f t="shared" si="6"/>
        <v>25</v>
      </c>
      <c r="AO47" s="31">
        <f t="shared" si="7"/>
        <v>7</v>
      </c>
    </row>
    <row r="48" spans="1:41" ht="45" customHeight="1">
      <c r="A48" s="263"/>
      <c r="B48" s="49">
        <v>34</v>
      </c>
      <c r="C48" s="11" t="s">
        <v>289</v>
      </c>
      <c r="D48" s="22" t="str">
        <f t="shared" si="2"/>
        <v>III</v>
      </c>
      <c r="E48" s="22">
        <f t="shared" si="3"/>
        <v>82</v>
      </c>
      <c r="F48" s="12" t="s">
        <v>7</v>
      </c>
      <c r="G48" s="12" t="s">
        <v>22</v>
      </c>
      <c r="H48" s="12" t="s">
        <v>32</v>
      </c>
      <c r="I48" s="12" t="s">
        <v>43</v>
      </c>
      <c r="J48" s="12" t="s">
        <v>51</v>
      </c>
      <c r="K48" s="12" t="s">
        <v>70</v>
      </c>
      <c r="L48" s="12" t="s">
        <v>77</v>
      </c>
      <c r="M48" s="12" t="s">
        <v>84</v>
      </c>
      <c r="N48" s="12" t="s">
        <v>90</v>
      </c>
      <c r="O48" s="12" t="s">
        <v>94</v>
      </c>
      <c r="P48" s="12"/>
      <c r="Q48" s="12"/>
      <c r="R48" s="12"/>
      <c r="S48" s="12"/>
      <c r="T48" s="12"/>
      <c r="U48" s="25" t="s">
        <v>228</v>
      </c>
      <c r="V48" s="31">
        <f>VLOOKUP(F48, Slownik!$B$5:$C$117, 2, FALSE)</f>
        <v>2</v>
      </c>
      <c r="W48" s="31">
        <f>VLOOKUP(G48, Slownik!$B$16:$C$29, 2, FALSE)</f>
        <v>3</v>
      </c>
      <c r="X48" s="31">
        <f>VLOOKUP(H48, Slownik!$B$32:$C$46, 2, FALSE)</f>
        <v>3</v>
      </c>
      <c r="Y48" s="31">
        <f>VLOOKUP(I48, Slownik!$B$49:$C$53, 2, FALSE)</f>
        <v>5</v>
      </c>
      <c r="Z48" s="31">
        <f>VLOOKUP(J48, Slownik!$B$58:$C$64, 2, FALSE)</f>
        <v>8</v>
      </c>
      <c r="AA48" s="31">
        <f>VLOOKUP(K48, Slownik!$B$67:$C$82, 2, FALSE)</f>
        <v>1</v>
      </c>
      <c r="AB48" s="31">
        <f>VLOOKUP(L48, Slownik!$B$85:$C$89, 2, FALSE)</f>
        <v>2</v>
      </c>
      <c r="AC48" s="31">
        <f>VLOOKUP(M48, Slownik!$B$92:$C$96, 2, FALSE)</f>
        <v>1</v>
      </c>
      <c r="AD48" s="31">
        <f>VLOOKUP(N48, Slownik!$B$99:$C$103, 2, FALSE)</f>
        <v>0</v>
      </c>
      <c r="AE48" s="31">
        <f>VLOOKUP(O48,Slownik!$B$108:$C$112,2,FALSE)</f>
        <v>8</v>
      </c>
      <c r="AF48" s="31">
        <f>IFERROR(VLOOKUP(P48,Slownik!$B$115:$C$115,2,FALSE),1)</f>
        <v>1</v>
      </c>
      <c r="AG48" s="31">
        <f>IFERROR(VLOOKUP(Q48,Slownik!$B$116:$C$116,2,FALSE),1)</f>
        <v>1</v>
      </c>
      <c r="AH48" s="31">
        <f>IFERROR(VLOOKUP(R48,Slownik!$B$117:$C$117,2,FALSE),1)</f>
        <v>1</v>
      </c>
      <c r="AI48" s="31">
        <f>IFERROR(VLOOKUP(S48,Slownik!$B$118:$C$118,2,FALSE),1)</f>
        <v>1</v>
      </c>
      <c r="AJ48" s="31">
        <f>IFERROR(VLOOKUP(T48,Slownik!$B$119:$C$119,2,FALSE),1)</f>
        <v>1</v>
      </c>
      <c r="AK48" s="31">
        <f t="shared" si="4"/>
        <v>5</v>
      </c>
      <c r="AL48" s="31">
        <f>VLOOKUP(U48,Slownik!$B$122:$C$126,2,FALSE)</f>
        <v>5</v>
      </c>
      <c r="AM48" s="31">
        <f t="shared" si="5"/>
        <v>11</v>
      </c>
      <c r="AN48" s="31">
        <f t="shared" si="6"/>
        <v>12</v>
      </c>
      <c r="AO48" s="31">
        <f t="shared" si="7"/>
        <v>18</v>
      </c>
    </row>
    <row r="49" spans="2:41" ht="45" customHeight="1">
      <c r="B49" s="50">
        <v>35</v>
      </c>
      <c r="C49" s="11"/>
      <c r="D49" s="22" t="str">
        <f t="shared" si="2"/>
        <v/>
      </c>
      <c r="E49" s="22" t="str">
        <f t="shared" si="3"/>
        <v/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25"/>
      <c r="V49" s="31" t="e">
        <f>VLOOKUP(F49, Slownik!$B$5:$C$117, 2, FALSE)</f>
        <v>#N/A</v>
      </c>
      <c r="W49" s="31" t="e">
        <f>VLOOKUP(G49, Slownik!$B$16:$C$29, 2, FALSE)</f>
        <v>#N/A</v>
      </c>
      <c r="X49" s="31" t="e">
        <f>VLOOKUP(H49, Slownik!$B$32:$C$46, 2, FALSE)</f>
        <v>#N/A</v>
      </c>
      <c r="Y49" s="31" t="e">
        <f>VLOOKUP(I49, Slownik!$B$49:$C$53, 2, FALSE)</f>
        <v>#N/A</v>
      </c>
      <c r="Z49" s="31" t="e">
        <f>VLOOKUP(J49, Slownik!$B$58:$C$64, 2, FALSE)</f>
        <v>#N/A</v>
      </c>
      <c r="AA49" s="31" t="e">
        <f>VLOOKUP(K49, Slownik!$B$67:$C$82, 2, FALSE)</f>
        <v>#N/A</v>
      </c>
      <c r="AB49" s="31" t="e">
        <f>VLOOKUP(L49, Slownik!$B$85:$C$89, 2, FALSE)</f>
        <v>#N/A</v>
      </c>
      <c r="AC49" s="31" t="e">
        <f>VLOOKUP(M49, Slownik!$B$92:$C$96, 2, FALSE)</f>
        <v>#N/A</v>
      </c>
      <c r="AD49" s="31" t="e">
        <f>VLOOKUP(N49, Slownik!$B$99:$C$103, 2, FALSE)</f>
        <v>#N/A</v>
      </c>
      <c r="AE49" s="31" t="e">
        <f>VLOOKUP(O49,Slownik!$B$108:$C$112,2,FALSE)</f>
        <v>#N/A</v>
      </c>
      <c r="AF49" s="31">
        <f>IFERROR(VLOOKUP(P49,Slownik!$B$115:$C$115,2,FALSE),1)</f>
        <v>1</v>
      </c>
      <c r="AG49" s="31">
        <f>IFERROR(VLOOKUP(Q49,Slownik!$B$116:$C$116,2,FALSE),1)</f>
        <v>1</v>
      </c>
      <c r="AH49" s="31">
        <f>IFERROR(VLOOKUP(R49,Slownik!$B$117:$C$117,2,FALSE),1)</f>
        <v>1</v>
      </c>
      <c r="AI49" s="31">
        <f>IFERROR(VLOOKUP(S49,Slownik!$B$118:$C$118,2,FALSE),1)</f>
        <v>1</v>
      </c>
      <c r="AJ49" s="31">
        <f>IFERROR(VLOOKUP(T49,Slownik!$B$119:$C$119,2,FALSE),1)</f>
        <v>1</v>
      </c>
      <c r="AK49" s="31">
        <f t="shared" si="4"/>
        <v>5</v>
      </c>
      <c r="AL49" s="31" t="e">
        <f>VLOOKUP(U49,Slownik!$B$122:$C$126,2,FALSE)</f>
        <v>#N/A</v>
      </c>
      <c r="AM49" s="31" t="e">
        <f t="shared" si="5"/>
        <v>#N/A</v>
      </c>
      <c r="AN49" s="31" t="e">
        <f t="shared" si="6"/>
        <v>#N/A</v>
      </c>
      <c r="AO49" s="31" t="e">
        <f t="shared" si="7"/>
        <v>#N/A</v>
      </c>
    </row>
    <row r="50" spans="2:41" ht="45" customHeight="1">
      <c r="B50" s="50">
        <v>36</v>
      </c>
      <c r="C50" s="11"/>
      <c r="D50" s="22" t="str">
        <f t="shared" si="2"/>
        <v/>
      </c>
      <c r="E50" s="22" t="str">
        <f t="shared" si="3"/>
        <v/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25"/>
      <c r="V50" s="31" t="e">
        <f>VLOOKUP(F50, Slownik!$B$5:$C$117, 2, FALSE)</f>
        <v>#N/A</v>
      </c>
      <c r="W50" s="31" t="e">
        <f>VLOOKUP(G50, Slownik!$B$16:$C$29, 2, FALSE)</f>
        <v>#N/A</v>
      </c>
      <c r="X50" s="31" t="e">
        <f>VLOOKUP(H50, Slownik!$B$32:$C$46, 2, FALSE)</f>
        <v>#N/A</v>
      </c>
      <c r="Y50" s="31" t="e">
        <f>VLOOKUP(I50, Slownik!$B$49:$C$53, 2, FALSE)</f>
        <v>#N/A</v>
      </c>
      <c r="Z50" s="31" t="e">
        <f>VLOOKUP(J50, Slownik!$B$58:$C$64, 2, FALSE)</f>
        <v>#N/A</v>
      </c>
      <c r="AA50" s="31" t="e">
        <f>VLOOKUP(K50, Slownik!$B$67:$C$82, 2, FALSE)</f>
        <v>#N/A</v>
      </c>
      <c r="AB50" s="31" t="e">
        <f>VLOOKUP(L50, Slownik!$B$85:$C$89, 2, FALSE)</f>
        <v>#N/A</v>
      </c>
      <c r="AC50" s="31" t="e">
        <f>VLOOKUP(M50, Slownik!$B$92:$C$96, 2, FALSE)</f>
        <v>#N/A</v>
      </c>
      <c r="AD50" s="31" t="e">
        <f>VLOOKUP(N50, Slownik!$B$99:$C$103, 2, FALSE)</f>
        <v>#N/A</v>
      </c>
      <c r="AE50" s="31" t="e">
        <f>VLOOKUP(O50,Slownik!$B$108:$C$112,2,FALSE)</f>
        <v>#N/A</v>
      </c>
      <c r="AF50" s="31">
        <f>IFERROR(VLOOKUP(P50,Slownik!$B$115:$C$115,2,FALSE),1)</f>
        <v>1</v>
      </c>
      <c r="AG50" s="31">
        <f>IFERROR(VLOOKUP(Q50,Slownik!$B$116:$C$116,2,FALSE),1)</f>
        <v>1</v>
      </c>
      <c r="AH50" s="31">
        <f>IFERROR(VLOOKUP(R50,Slownik!$B$117:$C$117,2,FALSE),1)</f>
        <v>1</v>
      </c>
      <c r="AI50" s="31">
        <f>IFERROR(VLOOKUP(S50,Slownik!$B$118:$C$118,2,FALSE),1)</f>
        <v>1</v>
      </c>
      <c r="AJ50" s="31">
        <f>IFERROR(VLOOKUP(T50,Slownik!$B$119:$C$119,2,FALSE),1)</f>
        <v>1</v>
      </c>
      <c r="AK50" s="31">
        <f t="shared" si="4"/>
        <v>5</v>
      </c>
      <c r="AL50" s="31" t="e">
        <f>VLOOKUP(U50,Slownik!$B$122:$C$126,2,FALSE)</f>
        <v>#N/A</v>
      </c>
      <c r="AM50" s="31" t="e">
        <f t="shared" si="5"/>
        <v>#N/A</v>
      </c>
      <c r="AN50" s="31" t="e">
        <f t="shared" si="6"/>
        <v>#N/A</v>
      </c>
      <c r="AO50" s="31" t="e">
        <f t="shared" si="7"/>
        <v>#N/A</v>
      </c>
    </row>
    <row r="51" spans="2:41" ht="45" customHeight="1">
      <c r="B51" s="49">
        <v>37</v>
      </c>
      <c r="C51" s="11"/>
      <c r="D51" s="22" t="str">
        <f t="shared" si="2"/>
        <v/>
      </c>
      <c r="E51" s="22" t="str">
        <f t="shared" si="3"/>
        <v/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25"/>
      <c r="V51" s="31" t="e">
        <f>VLOOKUP(F51, Slownik!$B$5:$C$117, 2, FALSE)</f>
        <v>#N/A</v>
      </c>
      <c r="W51" s="31" t="e">
        <f>VLOOKUP(G51, Slownik!$B$16:$C$29, 2, FALSE)</f>
        <v>#N/A</v>
      </c>
      <c r="X51" s="31" t="e">
        <f>VLOOKUP(H51, Slownik!$B$32:$C$46, 2, FALSE)</f>
        <v>#N/A</v>
      </c>
      <c r="Y51" s="31" t="e">
        <f>VLOOKUP(I51, Slownik!$B$49:$C$53, 2, FALSE)</f>
        <v>#N/A</v>
      </c>
      <c r="Z51" s="31" t="e">
        <f>VLOOKUP(J51, Slownik!$B$58:$C$64, 2, FALSE)</f>
        <v>#N/A</v>
      </c>
      <c r="AA51" s="31" t="e">
        <f>VLOOKUP(K51, Slownik!$B$67:$C$82, 2, FALSE)</f>
        <v>#N/A</v>
      </c>
      <c r="AB51" s="31" t="e">
        <f>VLOOKUP(L51, Slownik!$B$85:$C$89, 2, FALSE)</f>
        <v>#N/A</v>
      </c>
      <c r="AC51" s="31" t="e">
        <f>VLOOKUP(M51, Slownik!$B$92:$C$96, 2, FALSE)</f>
        <v>#N/A</v>
      </c>
      <c r="AD51" s="31" t="e">
        <f>VLOOKUP(N51, Slownik!$B$99:$C$103, 2, FALSE)</f>
        <v>#N/A</v>
      </c>
      <c r="AE51" s="31" t="e">
        <f>VLOOKUP(O51,Slownik!$B$108:$C$112,2,FALSE)</f>
        <v>#N/A</v>
      </c>
      <c r="AF51" s="31">
        <f>IFERROR(VLOOKUP(P51,Slownik!$B$115:$C$115,2,FALSE),1)</f>
        <v>1</v>
      </c>
      <c r="AG51" s="31">
        <f>IFERROR(VLOOKUP(Q51,Slownik!$B$116:$C$116,2,FALSE),1)</f>
        <v>1</v>
      </c>
      <c r="AH51" s="31">
        <f>IFERROR(VLOOKUP(R51,Slownik!$B$117:$C$117,2,FALSE),1)</f>
        <v>1</v>
      </c>
      <c r="AI51" s="31">
        <f>IFERROR(VLOOKUP(S51,Slownik!$B$118:$C$118,2,FALSE),1)</f>
        <v>1</v>
      </c>
      <c r="AJ51" s="31">
        <f>IFERROR(VLOOKUP(T51,Slownik!$B$119:$C$119,2,FALSE),1)</f>
        <v>1</v>
      </c>
      <c r="AK51" s="31">
        <f t="shared" si="4"/>
        <v>5</v>
      </c>
      <c r="AL51" s="31" t="e">
        <f>VLOOKUP(U51,Slownik!$B$122:$C$126,2,FALSE)</f>
        <v>#N/A</v>
      </c>
      <c r="AM51" s="31" t="e">
        <f t="shared" si="5"/>
        <v>#N/A</v>
      </c>
      <c r="AN51" s="31" t="e">
        <f t="shared" si="6"/>
        <v>#N/A</v>
      </c>
      <c r="AO51" s="31" t="e">
        <f t="shared" si="7"/>
        <v>#N/A</v>
      </c>
    </row>
    <row r="52" spans="2:41" ht="45" customHeight="1">
      <c r="B52" s="50">
        <v>38</v>
      </c>
      <c r="C52" s="11"/>
      <c r="D52" s="22" t="str">
        <f t="shared" si="2"/>
        <v/>
      </c>
      <c r="E52" s="22" t="str">
        <f t="shared" si="3"/>
        <v/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25"/>
      <c r="V52" s="31" t="e">
        <f>VLOOKUP(F52, Slownik!$B$5:$C$117, 2, FALSE)</f>
        <v>#N/A</v>
      </c>
      <c r="W52" s="31" t="e">
        <f>VLOOKUP(G52, Slownik!$B$16:$C$29, 2, FALSE)</f>
        <v>#N/A</v>
      </c>
      <c r="X52" s="31" t="e">
        <f>VLOOKUP(H52, Slownik!$B$32:$C$46, 2, FALSE)</f>
        <v>#N/A</v>
      </c>
      <c r="Y52" s="31" t="e">
        <f>VLOOKUP(I52, Slownik!$B$49:$C$53, 2, FALSE)</f>
        <v>#N/A</v>
      </c>
      <c r="Z52" s="31" t="e">
        <f>VLOOKUP(J52, Slownik!$B$58:$C$64, 2, FALSE)</f>
        <v>#N/A</v>
      </c>
      <c r="AA52" s="31" t="e">
        <f>VLOOKUP(K52, Slownik!$B$67:$C$82, 2, FALSE)</f>
        <v>#N/A</v>
      </c>
      <c r="AB52" s="31" t="e">
        <f>VLOOKUP(L52, Slownik!$B$85:$C$89, 2, FALSE)</f>
        <v>#N/A</v>
      </c>
      <c r="AC52" s="31" t="e">
        <f>VLOOKUP(M52, Slownik!$B$92:$C$96, 2, FALSE)</f>
        <v>#N/A</v>
      </c>
      <c r="AD52" s="31" t="e">
        <f>VLOOKUP(N52, Slownik!$B$99:$C$103, 2, FALSE)</f>
        <v>#N/A</v>
      </c>
      <c r="AE52" s="31" t="e">
        <f>VLOOKUP(O52,Slownik!$B$108:$C$112,2,FALSE)</f>
        <v>#N/A</v>
      </c>
      <c r="AF52" s="31">
        <f>IFERROR(VLOOKUP(P52,Slownik!$B$115:$C$115,2,FALSE),1)</f>
        <v>1</v>
      </c>
      <c r="AG52" s="31">
        <f>IFERROR(VLOOKUP(Q52,Slownik!$B$116:$C$116,2,FALSE),1)</f>
        <v>1</v>
      </c>
      <c r="AH52" s="31">
        <f>IFERROR(VLOOKUP(R52,Slownik!$B$117:$C$117,2,FALSE),1)</f>
        <v>1</v>
      </c>
      <c r="AI52" s="31">
        <f>IFERROR(VLOOKUP(S52,Slownik!$B$118:$C$118,2,FALSE),1)</f>
        <v>1</v>
      </c>
      <c r="AJ52" s="31">
        <f>IFERROR(VLOOKUP(T52,Slownik!$B$119:$C$119,2,FALSE),1)</f>
        <v>1</v>
      </c>
      <c r="AK52" s="31">
        <f t="shared" si="4"/>
        <v>5</v>
      </c>
      <c r="AL52" s="31" t="e">
        <f>VLOOKUP(U52,Slownik!$B$122:$C$126,2,FALSE)</f>
        <v>#N/A</v>
      </c>
      <c r="AM52" s="31" t="e">
        <f t="shared" si="5"/>
        <v>#N/A</v>
      </c>
      <c r="AN52" s="31" t="e">
        <f t="shared" si="6"/>
        <v>#N/A</v>
      </c>
      <c r="AO52" s="31" t="e">
        <f t="shared" si="7"/>
        <v>#N/A</v>
      </c>
    </row>
    <row r="53" spans="2:41" ht="45" customHeight="1">
      <c r="B53" s="50">
        <v>39</v>
      </c>
      <c r="C53" s="11"/>
      <c r="D53" s="22" t="str">
        <f t="shared" si="2"/>
        <v/>
      </c>
      <c r="E53" s="22" t="str">
        <f t="shared" si="3"/>
        <v/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25"/>
      <c r="V53" s="31" t="e">
        <f>VLOOKUP(F53, Slownik!$B$5:$C$117, 2, FALSE)</f>
        <v>#N/A</v>
      </c>
      <c r="W53" s="31" t="e">
        <f>VLOOKUP(G53, Slownik!$B$16:$C$29, 2, FALSE)</f>
        <v>#N/A</v>
      </c>
      <c r="X53" s="31" t="e">
        <f>VLOOKUP(H53, Slownik!$B$32:$C$46, 2, FALSE)</f>
        <v>#N/A</v>
      </c>
      <c r="Y53" s="31" t="e">
        <f>VLOOKUP(I53, Slownik!$B$49:$C$53, 2, FALSE)</f>
        <v>#N/A</v>
      </c>
      <c r="Z53" s="31" t="e">
        <f>VLOOKUP(J53, Slownik!$B$58:$C$64, 2, FALSE)</f>
        <v>#N/A</v>
      </c>
      <c r="AA53" s="31" t="e">
        <f>VLOOKUP(K53, Slownik!$B$67:$C$82, 2, FALSE)</f>
        <v>#N/A</v>
      </c>
      <c r="AB53" s="31" t="e">
        <f>VLOOKUP(L53, Slownik!$B$85:$C$89, 2, FALSE)</f>
        <v>#N/A</v>
      </c>
      <c r="AC53" s="31" t="e">
        <f>VLOOKUP(M53, Slownik!$B$92:$C$96, 2, FALSE)</f>
        <v>#N/A</v>
      </c>
      <c r="AD53" s="31" t="e">
        <f>VLOOKUP(N53, Slownik!$B$99:$C$103, 2, FALSE)</f>
        <v>#N/A</v>
      </c>
      <c r="AE53" s="31" t="e">
        <f>VLOOKUP(O53,Slownik!$B$108:$C$112,2,FALSE)</f>
        <v>#N/A</v>
      </c>
      <c r="AF53" s="31">
        <f>IFERROR(VLOOKUP(P53,Slownik!$B$115:$C$115,2,FALSE),1)</f>
        <v>1</v>
      </c>
      <c r="AG53" s="31">
        <f>IFERROR(VLOOKUP(Q53,Slownik!$B$116:$C$116,2,FALSE),1)</f>
        <v>1</v>
      </c>
      <c r="AH53" s="31">
        <f>IFERROR(VLOOKUP(R53,Slownik!$B$117:$C$117,2,FALSE),1)</f>
        <v>1</v>
      </c>
      <c r="AI53" s="31">
        <f>IFERROR(VLOOKUP(S53,Slownik!$B$118:$C$118,2,FALSE),1)</f>
        <v>1</v>
      </c>
      <c r="AJ53" s="31">
        <f>IFERROR(VLOOKUP(T53,Slownik!$B$119:$C$119,2,FALSE),1)</f>
        <v>1</v>
      </c>
      <c r="AK53" s="31">
        <f t="shared" si="4"/>
        <v>5</v>
      </c>
      <c r="AL53" s="31" t="e">
        <f>VLOOKUP(U53,Slownik!$B$122:$C$126,2,FALSE)</f>
        <v>#N/A</v>
      </c>
      <c r="AM53" s="31" t="e">
        <f t="shared" si="5"/>
        <v>#N/A</v>
      </c>
      <c r="AN53" s="31" t="e">
        <f t="shared" si="6"/>
        <v>#N/A</v>
      </c>
      <c r="AO53" s="31" t="e">
        <f t="shared" si="7"/>
        <v>#N/A</v>
      </c>
    </row>
    <row r="54" spans="2:41" ht="45" customHeight="1">
      <c r="B54" s="49">
        <v>40</v>
      </c>
      <c r="C54" s="11"/>
      <c r="D54" s="22" t="str">
        <f t="shared" si="2"/>
        <v/>
      </c>
      <c r="E54" s="22" t="str">
        <f t="shared" si="3"/>
        <v/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25"/>
      <c r="V54" s="31" t="e">
        <f>VLOOKUP(F54, Slownik!$B$5:$C$117, 2, FALSE)</f>
        <v>#N/A</v>
      </c>
      <c r="W54" s="31" t="e">
        <f>VLOOKUP(G54, Slownik!$B$16:$C$29, 2, FALSE)</f>
        <v>#N/A</v>
      </c>
      <c r="X54" s="31" t="e">
        <f>VLOOKUP(H54, Slownik!$B$32:$C$46, 2, FALSE)</f>
        <v>#N/A</v>
      </c>
      <c r="Y54" s="31" t="e">
        <f>VLOOKUP(I54, Slownik!$B$49:$C$53, 2, FALSE)</f>
        <v>#N/A</v>
      </c>
      <c r="Z54" s="31" t="e">
        <f>VLOOKUP(J54, Slownik!$B$58:$C$64, 2, FALSE)</f>
        <v>#N/A</v>
      </c>
      <c r="AA54" s="31" t="e">
        <f>VLOOKUP(K54, Slownik!$B$67:$C$82, 2, FALSE)</f>
        <v>#N/A</v>
      </c>
      <c r="AB54" s="31" t="e">
        <f>VLOOKUP(L54, Slownik!$B$85:$C$89, 2, FALSE)</f>
        <v>#N/A</v>
      </c>
      <c r="AC54" s="31" t="e">
        <f>VLOOKUP(M54, Slownik!$B$92:$C$96, 2, FALSE)</f>
        <v>#N/A</v>
      </c>
      <c r="AD54" s="31" t="e">
        <f>VLOOKUP(N54, Slownik!$B$99:$C$103, 2, FALSE)</f>
        <v>#N/A</v>
      </c>
      <c r="AE54" s="31" t="e">
        <f>VLOOKUP(O54,Slownik!$B$108:$C$112,2,FALSE)</f>
        <v>#N/A</v>
      </c>
      <c r="AF54" s="31">
        <f>IFERROR(VLOOKUP(P54,Slownik!$B$115:$C$115,2,FALSE),1)</f>
        <v>1</v>
      </c>
      <c r="AG54" s="31">
        <f>IFERROR(VLOOKUP(Q54,Slownik!$B$116:$C$116,2,FALSE),1)</f>
        <v>1</v>
      </c>
      <c r="AH54" s="31">
        <f>IFERROR(VLOOKUP(R54,Slownik!$B$117:$C$117,2,FALSE),1)</f>
        <v>1</v>
      </c>
      <c r="AI54" s="31">
        <f>IFERROR(VLOOKUP(S54,Slownik!$B$118:$C$118,2,FALSE),1)</f>
        <v>1</v>
      </c>
      <c r="AJ54" s="31">
        <f>IFERROR(VLOOKUP(T54,Slownik!$B$119:$C$119,2,FALSE),1)</f>
        <v>1</v>
      </c>
      <c r="AK54" s="31">
        <f t="shared" si="4"/>
        <v>5</v>
      </c>
      <c r="AL54" s="31" t="e">
        <f>VLOOKUP(U54,Slownik!$B$122:$C$126,2,FALSE)</f>
        <v>#N/A</v>
      </c>
      <c r="AM54" s="31" t="e">
        <f t="shared" si="5"/>
        <v>#N/A</v>
      </c>
      <c r="AN54" s="31" t="e">
        <f t="shared" si="6"/>
        <v>#N/A</v>
      </c>
      <c r="AO54" s="31" t="e">
        <f t="shared" si="7"/>
        <v>#N/A</v>
      </c>
    </row>
    <row r="55" spans="2:41" ht="45" customHeight="1">
      <c r="B55" s="50">
        <v>41</v>
      </c>
      <c r="C55" s="11"/>
      <c r="D55" s="22" t="str">
        <f t="shared" si="2"/>
        <v/>
      </c>
      <c r="E55" s="22" t="str">
        <f t="shared" si="3"/>
        <v/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25"/>
      <c r="V55" s="31" t="e">
        <f>VLOOKUP(F55, Slownik!$B$5:$C$117, 2, FALSE)</f>
        <v>#N/A</v>
      </c>
      <c r="W55" s="31" t="e">
        <f>VLOOKUP(G55, Slownik!$B$16:$C$29, 2, FALSE)</f>
        <v>#N/A</v>
      </c>
      <c r="X55" s="31" t="e">
        <f>VLOOKUP(H55, Slownik!$B$32:$C$46, 2, FALSE)</f>
        <v>#N/A</v>
      </c>
      <c r="Y55" s="31" t="e">
        <f>VLOOKUP(I55, Slownik!$B$49:$C$53, 2, FALSE)</f>
        <v>#N/A</v>
      </c>
      <c r="Z55" s="31" t="e">
        <f>VLOOKUP(J55, Slownik!$B$58:$C$64, 2, FALSE)</f>
        <v>#N/A</v>
      </c>
      <c r="AA55" s="31" t="e">
        <f>VLOOKUP(K55, Slownik!$B$67:$C$82, 2, FALSE)</f>
        <v>#N/A</v>
      </c>
      <c r="AB55" s="31" t="e">
        <f>VLOOKUP(L55, Slownik!$B$85:$C$89, 2, FALSE)</f>
        <v>#N/A</v>
      </c>
      <c r="AC55" s="31" t="e">
        <f>VLOOKUP(M55, Slownik!$B$92:$C$96, 2, FALSE)</f>
        <v>#N/A</v>
      </c>
      <c r="AD55" s="31" t="e">
        <f>VLOOKUP(N55, Slownik!$B$99:$C$103, 2, FALSE)</f>
        <v>#N/A</v>
      </c>
      <c r="AE55" s="31" t="e">
        <f>VLOOKUP(O55,Slownik!$B$108:$C$112,2,FALSE)</f>
        <v>#N/A</v>
      </c>
      <c r="AF55" s="31">
        <f>IFERROR(VLOOKUP(P55,Slownik!$B$115:$C$115,2,FALSE),1)</f>
        <v>1</v>
      </c>
      <c r="AG55" s="31">
        <f>IFERROR(VLOOKUP(Q55,Slownik!$B$116:$C$116,2,FALSE),1)</f>
        <v>1</v>
      </c>
      <c r="AH55" s="31">
        <f>IFERROR(VLOOKUP(R55,Slownik!$B$117:$C$117,2,FALSE),1)</f>
        <v>1</v>
      </c>
      <c r="AI55" s="31">
        <f>IFERROR(VLOOKUP(S55,Slownik!$B$118:$C$118,2,FALSE),1)</f>
        <v>1</v>
      </c>
      <c r="AJ55" s="31">
        <f>IFERROR(VLOOKUP(T55,Slownik!$B$119:$C$119,2,FALSE),1)</f>
        <v>1</v>
      </c>
      <c r="AK55" s="31">
        <f t="shared" si="4"/>
        <v>5</v>
      </c>
      <c r="AL55" s="31" t="e">
        <f>VLOOKUP(U55,Slownik!$B$122:$C$126,2,FALSE)</f>
        <v>#N/A</v>
      </c>
      <c r="AM55" s="31" t="e">
        <f t="shared" si="5"/>
        <v>#N/A</v>
      </c>
      <c r="AN55" s="31" t="e">
        <f t="shared" si="6"/>
        <v>#N/A</v>
      </c>
      <c r="AO55" s="31" t="e">
        <f t="shared" si="7"/>
        <v>#N/A</v>
      </c>
    </row>
    <row r="56" spans="2:41" ht="45" customHeight="1">
      <c r="B56" s="50">
        <v>42</v>
      </c>
      <c r="C56" s="11"/>
      <c r="D56" s="22" t="str">
        <f t="shared" si="2"/>
        <v/>
      </c>
      <c r="E56" s="22" t="str">
        <f t="shared" si="3"/>
        <v/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25"/>
      <c r="V56" s="31" t="e">
        <f>VLOOKUP(F56, Slownik!$B$5:$C$117, 2, FALSE)</f>
        <v>#N/A</v>
      </c>
      <c r="W56" s="31" t="e">
        <f>VLOOKUP(G56, Slownik!$B$16:$C$29, 2, FALSE)</f>
        <v>#N/A</v>
      </c>
      <c r="X56" s="31" t="e">
        <f>VLOOKUP(H56, Slownik!$B$32:$C$46, 2, FALSE)</f>
        <v>#N/A</v>
      </c>
      <c r="Y56" s="31" t="e">
        <f>VLOOKUP(I56, Slownik!$B$49:$C$53, 2, FALSE)</f>
        <v>#N/A</v>
      </c>
      <c r="Z56" s="31" t="e">
        <f>VLOOKUP(J56, Slownik!$B$58:$C$64, 2, FALSE)</f>
        <v>#N/A</v>
      </c>
      <c r="AA56" s="31" t="e">
        <f>VLOOKUP(K56, Slownik!$B$67:$C$82, 2, FALSE)</f>
        <v>#N/A</v>
      </c>
      <c r="AB56" s="31" t="e">
        <f>VLOOKUP(L56, Slownik!$B$85:$C$89, 2, FALSE)</f>
        <v>#N/A</v>
      </c>
      <c r="AC56" s="31" t="e">
        <f>VLOOKUP(M56, Slownik!$B$92:$C$96, 2, FALSE)</f>
        <v>#N/A</v>
      </c>
      <c r="AD56" s="31" t="e">
        <f>VLOOKUP(N56, Slownik!$B$99:$C$103, 2, FALSE)</f>
        <v>#N/A</v>
      </c>
      <c r="AE56" s="31" t="e">
        <f>VLOOKUP(O56,Slownik!$B$108:$C$112,2,FALSE)</f>
        <v>#N/A</v>
      </c>
      <c r="AF56" s="31">
        <f>IFERROR(VLOOKUP(P56,Slownik!$B$115:$C$115,2,FALSE),1)</f>
        <v>1</v>
      </c>
      <c r="AG56" s="31">
        <f>IFERROR(VLOOKUP(Q56,Slownik!$B$116:$C$116,2,FALSE),1)</f>
        <v>1</v>
      </c>
      <c r="AH56" s="31">
        <f>IFERROR(VLOOKUP(R56,Slownik!$B$117:$C$117,2,FALSE),1)</f>
        <v>1</v>
      </c>
      <c r="AI56" s="31">
        <f>IFERROR(VLOOKUP(S56,Slownik!$B$118:$C$118,2,FALSE),1)</f>
        <v>1</v>
      </c>
      <c r="AJ56" s="31">
        <f>IFERROR(VLOOKUP(T56,Slownik!$B$119:$C$119,2,FALSE),1)</f>
        <v>1</v>
      </c>
      <c r="AK56" s="31">
        <f t="shared" si="4"/>
        <v>5</v>
      </c>
      <c r="AL56" s="31" t="e">
        <f>VLOOKUP(U56,Slownik!$B$122:$C$126,2,FALSE)</f>
        <v>#N/A</v>
      </c>
      <c r="AM56" s="31" t="e">
        <f t="shared" si="5"/>
        <v>#N/A</v>
      </c>
      <c r="AN56" s="31" t="e">
        <f t="shared" si="6"/>
        <v>#N/A</v>
      </c>
      <c r="AO56" s="31" t="e">
        <f t="shared" si="7"/>
        <v>#N/A</v>
      </c>
    </row>
    <row r="57" spans="2:41" ht="45" customHeight="1">
      <c r="B57" s="49">
        <v>43</v>
      </c>
      <c r="C57" s="11"/>
      <c r="D57" s="22" t="str">
        <f t="shared" si="2"/>
        <v/>
      </c>
      <c r="E57" s="22" t="str">
        <f t="shared" si="3"/>
        <v/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25"/>
      <c r="V57" s="31" t="e">
        <f>VLOOKUP(F57, Slownik!$B$5:$C$117, 2, FALSE)</f>
        <v>#N/A</v>
      </c>
      <c r="W57" s="31" t="e">
        <f>VLOOKUP(G57, Slownik!$B$16:$C$29, 2, FALSE)</f>
        <v>#N/A</v>
      </c>
      <c r="X57" s="31" t="e">
        <f>VLOOKUP(H57, Slownik!$B$32:$C$46, 2, FALSE)</f>
        <v>#N/A</v>
      </c>
      <c r="Y57" s="31" t="e">
        <f>VLOOKUP(I57, Slownik!$B$49:$C$53, 2, FALSE)</f>
        <v>#N/A</v>
      </c>
      <c r="Z57" s="31" t="e">
        <f>VLOOKUP(J57, Slownik!$B$58:$C$64, 2, FALSE)</f>
        <v>#N/A</v>
      </c>
      <c r="AA57" s="31" t="e">
        <f>VLOOKUP(K57, Slownik!$B$67:$C$82, 2, FALSE)</f>
        <v>#N/A</v>
      </c>
      <c r="AB57" s="31" t="e">
        <f>VLOOKUP(L57, Slownik!$B$85:$C$89, 2, FALSE)</f>
        <v>#N/A</v>
      </c>
      <c r="AC57" s="31" t="e">
        <f>VLOOKUP(M57, Slownik!$B$92:$C$96, 2, FALSE)</f>
        <v>#N/A</v>
      </c>
      <c r="AD57" s="31" t="e">
        <f>VLOOKUP(N57, Slownik!$B$99:$C$103, 2, FALSE)</f>
        <v>#N/A</v>
      </c>
      <c r="AE57" s="31" t="e">
        <f>VLOOKUP(O57,Slownik!$B$108:$C$112,2,FALSE)</f>
        <v>#N/A</v>
      </c>
      <c r="AF57" s="31">
        <f>IFERROR(VLOOKUP(P57,Slownik!$B$115:$C$115,2,FALSE),1)</f>
        <v>1</v>
      </c>
      <c r="AG57" s="31">
        <f>IFERROR(VLOOKUP(Q57,Slownik!$B$116:$C$116,2,FALSE),1)</f>
        <v>1</v>
      </c>
      <c r="AH57" s="31">
        <f>IFERROR(VLOOKUP(R57,Slownik!$B$117:$C$117,2,FALSE),1)</f>
        <v>1</v>
      </c>
      <c r="AI57" s="31">
        <f>IFERROR(VLOOKUP(S57,Slownik!$B$118:$C$118,2,FALSE),1)</f>
        <v>1</v>
      </c>
      <c r="AJ57" s="31">
        <f>IFERROR(VLOOKUP(T57,Slownik!$B$119:$C$119,2,FALSE),1)</f>
        <v>1</v>
      </c>
      <c r="AK57" s="31">
        <f t="shared" si="4"/>
        <v>5</v>
      </c>
      <c r="AL57" s="31" t="e">
        <f>VLOOKUP(U57,Slownik!$B$122:$C$126,2,FALSE)</f>
        <v>#N/A</v>
      </c>
      <c r="AM57" s="31" t="e">
        <f t="shared" si="5"/>
        <v>#N/A</v>
      </c>
      <c r="AN57" s="31" t="e">
        <f t="shared" si="6"/>
        <v>#N/A</v>
      </c>
      <c r="AO57" s="31" t="e">
        <f t="shared" si="7"/>
        <v>#N/A</v>
      </c>
    </row>
    <row r="58" spans="2:41" ht="45" customHeight="1">
      <c r="B58" s="50">
        <v>44</v>
      </c>
      <c r="C58" s="11"/>
      <c r="D58" s="22" t="str">
        <f t="shared" si="2"/>
        <v/>
      </c>
      <c r="E58" s="22" t="str">
        <f t="shared" si="3"/>
        <v/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25"/>
      <c r="V58" s="31" t="e">
        <f>VLOOKUP(F58, Slownik!$B$5:$C$117, 2, FALSE)</f>
        <v>#N/A</v>
      </c>
      <c r="W58" s="31" t="e">
        <f>VLOOKUP(G58, Slownik!$B$16:$C$29, 2, FALSE)</f>
        <v>#N/A</v>
      </c>
      <c r="X58" s="31" t="e">
        <f>VLOOKUP(H58, Slownik!$B$32:$C$46, 2, FALSE)</f>
        <v>#N/A</v>
      </c>
      <c r="Y58" s="31" t="e">
        <f>VLOOKUP(I58, Slownik!$B$49:$C$53, 2, FALSE)</f>
        <v>#N/A</v>
      </c>
      <c r="Z58" s="31" t="e">
        <f>VLOOKUP(J58, Slownik!$B$58:$C$64, 2, FALSE)</f>
        <v>#N/A</v>
      </c>
      <c r="AA58" s="31" t="e">
        <f>VLOOKUP(K58, Slownik!$B$67:$C$82, 2, FALSE)</f>
        <v>#N/A</v>
      </c>
      <c r="AB58" s="31" t="e">
        <f>VLOOKUP(L58, Slownik!$B$85:$C$89, 2, FALSE)</f>
        <v>#N/A</v>
      </c>
      <c r="AC58" s="31" t="e">
        <f>VLOOKUP(M58, Slownik!$B$92:$C$96, 2, FALSE)</f>
        <v>#N/A</v>
      </c>
      <c r="AD58" s="31" t="e">
        <f>VLOOKUP(N58, Slownik!$B$99:$C$103, 2, FALSE)</f>
        <v>#N/A</v>
      </c>
      <c r="AE58" s="31" t="e">
        <f>VLOOKUP(O58,Slownik!$B$108:$C$112,2,FALSE)</f>
        <v>#N/A</v>
      </c>
      <c r="AF58" s="31">
        <f>IFERROR(VLOOKUP(P58,Slownik!$B$115:$C$115,2,FALSE),1)</f>
        <v>1</v>
      </c>
      <c r="AG58" s="31">
        <f>IFERROR(VLOOKUP(Q58,Slownik!$B$116:$C$116,2,FALSE),1)</f>
        <v>1</v>
      </c>
      <c r="AH58" s="31">
        <f>IFERROR(VLOOKUP(R58,Slownik!$B$117:$C$117,2,FALSE),1)</f>
        <v>1</v>
      </c>
      <c r="AI58" s="31">
        <f>IFERROR(VLOOKUP(S58,Slownik!$B$118:$C$118,2,FALSE),1)</f>
        <v>1</v>
      </c>
      <c r="AJ58" s="31">
        <f>IFERROR(VLOOKUP(T58,Slownik!$B$119:$C$119,2,FALSE),1)</f>
        <v>1</v>
      </c>
      <c r="AK58" s="31">
        <f t="shared" si="4"/>
        <v>5</v>
      </c>
      <c r="AL58" s="31" t="e">
        <f>VLOOKUP(U58,Slownik!$B$122:$C$126,2,FALSE)</f>
        <v>#N/A</v>
      </c>
      <c r="AM58" s="31" t="e">
        <f t="shared" si="5"/>
        <v>#N/A</v>
      </c>
      <c r="AN58" s="31" t="e">
        <f t="shared" si="6"/>
        <v>#N/A</v>
      </c>
      <c r="AO58" s="31" t="e">
        <f t="shared" si="7"/>
        <v>#N/A</v>
      </c>
    </row>
    <row r="59" spans="2:41" ht="45" customHeight="1">
      <c r="B59" s="50">
        <v>45</v>
      </c>
      <c r="C59" s="11"/>
      <c r="D59" s="22" t="str">
        <f t="shared" si="2"/>
        <v/>
      </c>
      <c r="E59" s="22" t="str">
        <f t="shared" si="3"/>
        <v/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5"/>
      <c r="V59" s="31" t="e">
        <f>VLOOKUP(F59, Slownik!$B$5:$C$117, 2, FALSE)</f>
        <v>#N/A</v>
      </c>
      <c r="W59" s="31" t="e">
        <f>VLOOKUP(G59, Slownik!$B$16:$C$29, 2, FALSE)</f>
        <v>#N/A</v>
      </c>
      <c r="X59" s="31" t="e">
        <f>VLOOKUP(H59, Slownik!$B$32:$C$46, 2, FALSE)</f>
        <v>#N/A</v>
      </c>
      <c r="Y59" s="31" t="e">
        <f>VLOOKUP(I59, Slownik!$B$49:$C$53, 2, FALSE)</f>
        <v>#N/A</v>
      </c>
      <c r="Z59" s="31" t="e">
        <f>VLOOKUP(J59, Slownik!$B$58:$C$64, 2, FALSE)</f>
        <v>#N/A</v>
      </c>
      <c r="AA59" s="31" t="e">
        <f>VLOOKUP(K59, Slownik!$B$67:$C$82, 2, FALSE)</f>
        <v>#N/A</v>
      </c>
      <c r="AB59" s="31" t="e">
        <f>VLOOKUP(L59, Slownik!$B$85:$C$89, 2, FALSE)</f>
        <v>#N/A</v>
      </c>
      <c r="AC59" s="31" t="e">
        <f>VLOOKUP(M59, Slownik!$B$92:$C$96, 2, FALSE)</f>
        <v>#N/A</v>
      </c>
      <c r="AD59" s="31" t="e">
        <f>VLOOKUP(N59, Slownik!$B$99:$C$103, 2, FALSE)</f>
        <v>#N/A</v>
      </c>
      <c r="AE59" s="31" t="e">
        <f>VLOOKUP(O59,Slownik!$B$108:$C$112,2,FALSE)</f>
        <v>#N/A</v>
      </c>
      <c r="AF59" s="31">
        <f>IFERROR(VLOOKUP(P59,Slownik!$B$115:$C$115,2,FALSE),1)</f>
        <v>1</v>
      </c>
      <c r="AG59" s="31">
        <f>IFERROR(VLOOKUP(Q59,Slownik!$B$116:$C$116,2,FALSE),1)</f>
        <v>1</v>
      </c>
      <c r="AH59" s="31">
        <f>IFERROR(VLOOKUP(R59,Slownik!$B$117:$C$117,2,FALSE),1)</f>
        <v>1</v>
      </c>
      <c r="AI59" s="31">
        <f>IFERROR(VLOOKUP(S59,Slownik!$B$118:$C$118,2,FALSE),1)</f>
        <v>1</v>
      </c>
      <c r="AJ59" s="31">
        <f>IFERROR(VLOOKUP(T59,Slownik!$B$119:$C$119,2,FALSE),1)</f>
        <v>1</v>
      </c>
      <c r="AK59" s="31">
        <f t="shared" si="4"/>
        <v>5</v>
      </c>
      <c r="AL59" s="31" t="e">
        <f>VLOOKUP(U59,Slownik!$B$122:$C$126,2,FALSE)</f>
        <v>#N/A</v>
      </c>
      <c r="AM59" s="31" t="e">
        <f t="shared" si="5"/>
        <v>#N/A</v>
      </c>
      <c r="AN59" s="31" t="e">
        <f t="shared" si="6"/>
        <v>#N/A</v>
      </c>
      <c r="AO59" s="31" t="e">
        <f t="shared" si="7"/>
        <v>#N/A</v>
      </c>
    </row>
    <row r="60" spans="2:41" ht="45" customHeight="1">
      <c r="B60" s="49">
        <v>46</v>
      </c>
      <c r="C60" s="11"/>
      <c r="D60" s="22" t="str">
        <f t="shared" si="2"/>
        <v/>
      </c>
      <c r="E60" s="22" t="str">
        <f t="shared" si="3"/>
        <v/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25"/>
      <c r="V60" s="31" t="e">
        <f>VLOOKUP(F60, Slownik!$B$5:$C$117, 2, FALSE)</f>
        <v>#N/A</v>
      </c>
      <c r="W60" s="31" t="e">
        <f>VLOOKUP(G60, Slownik!$B$16:$C$29, 2, FALSE)</f>
        <v>#N/A</v>
      </c>
      <c r="X60" s="31" t="e">
        <f>VLOOKUP(H60, Slownik!$B$32:$C$46, 2, FALSE)</f>
        <v>#N/A</v>
      </c>
      <c r="Y60" s="31" t="e">
        <f>VLOOKUP(I60, Slownik!$B$49:$C$53, 2, FALSE)</f>
        <v>#N/A</v>
      </c>
      <c r="Z60" s="31" t="e">
        <f>VLOOKUP(J60, Slownik!$B$58:$C$64, 2, FALSE)</f>
        <v>#N/A</v>
      </c>
      <c r="AA60" s="31" t="e">
        <f>VLOOKUP(K60, Slownik!$B$67:$C$82, 2, FALSE)</f>
        <v>#N/A</v>
      </c>
      <c r="AB60" s="31" t="e">
        <f>VLOOKUP(L60, Slownik!$B$85:$C$89, 2, FALSE)</f>
        <v>#N/A</v>
      </c>
      <c r="AC60" s="31" t="e">
        <f>VLOOKUP(M60, Slownik!$B$92:$C$96, 2, FALSE)</f>
        <v>#N/A</v>
      </c>
      <c r="AD60" s="31" t="e">
        <f>VLOOKUP(N60, Slownik!$B$99:$C$103, 2, FALSE)</f>
        <v>#N/A</v>
      </c>
      <c r="AE60" s="31" t="e">
        <f>VLOOKUP(O60,Slownik!$B$108:$C$112,2,FALSE)</f>
        <v>#N/A</v>
      </c>
      <c r="AF60" s="31">
        <f>IFERROR(VLOOKUP(P60,Slownik!$B$115:$C$115,2,FALSE),1)</f>
        <v>1</v>
      </c>
      <c r="AG60" s="31">
        <f>IFERROR(VLOOKUP(Q60,Slownik!$B$116:$C$116,2,FALSE),1)</f>
        <v>1</v>
      </c>
      <c r="AH60" s="31">
        <f>IFERROR(VLOOKUP(R60,Slownik!$B$117:$C$117,2,FALSE),1)</f>
        <v>1</v>
      </c>
      <c r="AI60" s="31">
        <f>IFERROR(VLOOKUP(S60,Slownik!$B$118:$C$118,2,FALSE),1)</f>
        <v>1</v>
      </c>
      <c r="AJ60" s="31">
        <f>IFERROR(VLOOKUP(T60,Slownik!$B$119:$C$119,2,FALSE),1)</f>
        <v>1</v>
      </c>
      <c r="AK60" s="31">
        <f t="shared" si="4"/>
        <v>5</v>
      </c>
      <c r="AL60" s="31" t="e">
        <f>VLOOKUP(U60,Slownik!$B$122:$C$126,2,FALSE)</f>
        <v>#N/A</v>
      </c>
      <c r="AM60" s="31" t="e">
        <f t="shared" si="5"/>
        <v>#N/A</v>
      </c>
      <c r="AN60" s="31" t="e">
        <f t="shared" si="6"/>
        <v>#N/A</v>
      </c>
      <c r="AO60" s="31" t="e">
        <f t="shared" si="7"/>
        <v>#N/A</v>
      </c>
    </row>
    <row r="61" spans="2:41" ht="45" customHeight="1">
      <c r="B61" s="50">
        <v>47</v>
      </c>
      <c r="C61" s="11"/>
      <c r="D61" s="22" t="str">
        <f t="shared" si="2"/>
        <v/>
      </c>
      <c r="E61" s="22" t="str">
        <f t="shared" si="3"/>
        <v/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25"/>
      <c r="V61" s="31" t="e">
        <f>VLOOKUP(F61, Slownik!$B$5:$C$117, 2, FALSE)</f>
        <v>#N/A</v>
      </c>
      <c r="W61" s="31" t="e">
        <f>VLOOKUP(G61, Slownik!$B$16:$C$29, 2, FALSE)</f>
        <v>#N/A</v>
      </c>
      <c r="X61" s="31" t="e">
        <f>VLOOKUP(H61, Slownik!$B$32:$C$46, 2, FALSE)</f>
        <v>#N/A</v>
      </c>
      <c r="Y61" s="31" t="e">
        <f>VLOOKUP(I61, Slownik!$B$49:$C$53, 2, FALSE)</f>
        <v>#N/A</v>
      </c>
      <c r="Z61" s="31" t="e">
        <f>VLOOKUP(J61, Slownik!$B$58:$C$64, 2, FALSE)</f>
        <v>#N/A</v>
      </c>
      <c r="AA61" s="31" t="e">
        <f>VLOOKUP(K61, Slownik!$B$67:$C$82, 2, FALSE)</f>
        <v>#N/A</v>
      </c>
      <c r="AB61" s="31" t="e">
        <f>VLOOKUP(L61, Slownik!$B$85:$C$89, 2, FALSE)</f>
        <v>#N/A</v>
      </c>
      <c r="AC61" s="31" t="e">
        <f>VLOOKUP(M61, Slownik!$B$92:$C$96, 2, FALSE)</f>
        <v>#N/A</v>
      </c>
      <c r="AD61" s="31" t="e">
        <f>VLOOKUP(N61, Slownik!$B$99:$C$103, 2, FALSE)</f>
        <v>#N/A</v>
      </c>
      <c r="AE61" s="31" t="e">
        <f>VLOOKUP(O61,Slownik!$B$108:$C$112,2,FALSE)</f>
        <v>#N/A</v>
      </c>
      <c r="AF61" s="31">
        <f>IFERROR(VLOOKUP(P61,Slownik!$B$115:$C$115,2,FALSE),1)</f>
        <v>1</v>
      </c>
      <c r="AG61" s="31">
        <f>IFERROR(VLOOKUP(Q61,Slownik!$B$116:$C$116,2,FALSE),1)</f>
        <v>1</v>
      </c>
      <c r="AH61" s="31">
        <f>IFERROR(VLOOKUP(R61,Slownik!$B$117:$C$117,2,FALSE),1)</f>
        <v>1</v>
      </c>
      <c r="AI61" s="31">
        <f>IFERROR(VLOOKUP(S61,Slownik!$B$118:$C$118,2,FALSE),1)</f>
        <v>1</v>
      </c>
      <c r="AJ61" s="31">
        <f>IFERROR(VLOOKUP(T61,Slownik!$B$119:$C$119,2,FALSE),1)</f>
        <v>1</v>
      </c>
      <c r="AK61" s="31">
        <f t="shared" si="4"/>
        <v>5</v>
      </c>
      <c r="AL61" s="31" t="e">
        <f>VLOOKUP(U61,Slownik!$B$122:$C$126,2,FALSE)</f>
        <v>#N/A</v>
      </c>
      <c r="AM61" s="31" t="e">
        <f t="shared" si="5"/>
        <v>#N/A</v>
      </c>
      <c r="AN61" s="31" t="e">
        <f t="shared" si="6"/>
        <v>#N/A</v>
      </c>
      <c r="AO61" s="31" t="e">
        <f t="shared" si="7"/>
        <v>#N/A</v>
      </c>
    </row>
    <row r="62" spans="2:41" ht="45" customHeight="1">
      <c r="B62" s="50">
        <v>48</v>
      </c>
      <c r="C62" s="11"/>
      <c r="D62" s="22" t="str">
        <f t="shared" si="2"/>
        <v/>
      </c>
      <c r="E62" s="22" t="str">
        <f t="shared" si="3"/>
        <v/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25"/>
      <c r="V62" s="31" t="e">
        <f>VLOOKUP(F62, Slownik!$B$5:$C$117, 2, FALSE)</f>
        <v>#N/A</v>
      </c>
      <c r="W62" s="31" t="e">
        <f>VLOOKUP(G62, Slownik!$B$16:$C$29, 2, FALSE)</f>
        <v>#N/A</v>
      </c>
      <c r="X62" s="31" t="e">
        <f>VLOOKUP(H62, Slownik!$B$32:$C$46, 2, FALSE)</f>
        <v>#N/A</v>
      </c>
      <c r="Y62" s="31" t="e">
        <f>VLOOKUP(I62, Slownik!$B$49:$C$53, 2, FALSE)</f>
        <v>#N/A</v>
      </c>
      <c r="Z62" s="31" t="e">
        <f>VLOOKUP(J62, Slownik!$B$58:$C$64, 2, FALSE)</f>
        <v>#N/A</v>
      </c>
      <c r="AA62" s="31" t="e">
        <f>VLOOKUP(K62, Slownik!$B$67:$C$82, 2, FALSE)</f>
        <v>#N/A</v>
      </c>
      <c r="AB62" s="31" t="e">
        <f>VLOOKUP(L62, Slownik!$B$85:$C$89, 2, FALSE)</f>
        <v>#N/A</v>
      </c>
      <c r="AC62" s="31" t="e">
        <f>VLOOKUP(M62, Slownik!$B$92:$C$96, 2, FALSE)</f>
        <v>#N/A</v>
      </c>
      <c r="AD62" s="31" t="e">
        <f>VLOOKUP(N62, Slownik!$B$99:$C$103, 2, FALSE)</f>
        <v>#N/A</v>
      </c>
      <c r="AE62" s="31" t="e">
        <f>VLOOKUP(O62,Slownik!$B$108:$C$112,2,FALSE)</f>
        <v>#N/A</v>
      </c>
      <c r="AF62" s="31">
        <f>IFERROR(VLOOKUP(P62,Slownik!$B$115:$C$115,2,FALSE),1)</f>
        <v>1</v>
      </c>
      <c r="AG62" s="31">
        <f>IFERROR(VLOOKUP(Q62,Slownik!$B$116:$C$116,2,FALSE),1)</f>
        <v>1</v>
      </c>
      <c r="AH62" s="31">
        <f>IFERROR(VLOOKUP(R62,Slownik!$B$117:$C$117,2,FALSE),1)</f>
        <v>1</v>
      </c>
      <c r="AI62" s="31">
        <f>IFERROR(VLOOKUP(S62,Slownik!$B$118:$C$118,2,FALSE),1)</f>
        <v>1</v>
      </c>
      <c r="AJ62" s="31">
        <f>IFERROR(VLOOKUP(T62,Slownik!$B$119:$C$119,2,FALSE),1)</f>
        <v>1</v>
      </c>
      <c r="AK62" s="31">
        <f t="shared" si="4"/>
        <v>5</v>
      </c>
      <c r="AL62" s="31" t="e">
        <f>VLOOKUP(U62,Slownik!$B$122:$C$126,2,FALSE)</f>
        <v>#N/A</v>
      </c>
      <c r="AM62" s="31" t="e">
        <f t="shared" si="5"/>
        <v>#N/A</v>
      </c>
      <c r="AN62" s="31" t="e">
        <f t="shared" si="6"/>
        <v>#N/A</v>
      </c>
      <c r="AO62" s="31" t="e">
        <f t="shared" si="7"/>
        <v>#N/A</v>
      </c>
    </row>
    <row r="63" spans="2:41" ht="45" customHeight="1">
      <c r="B63" s="49">
        <v>49</v>
      </c>
      <c r="C63" s="11"/>
      <c r="D63" s="22" t="str">
        <f t="shared" si="2"/>
        <v/>
      </c>
      <c r="E63" s="22" t="str">
        <f t="shared" si="3"/>
        <v/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25"/>
      <c r="V63" s="31" t="e">
        <f>VLOOKUP(F63, Slownik!$B$5:$C$117, 2, FALSE)</f>
        <v>#N/A</v>
      </c>
      <c r="W63" s="31" t="e">
        <f>VLOOKUP(G63, Slownik!$B$16:$C$29, 2, FALSE)</f>
        <v>#N/A</v>
      </c>
      <c r="X63" s="31" t="e">
        <f>VLOOKUP(H63, Slownik!$B$32:$C$46, 2, FALSE)</f>
        <v>#N/A</v>
      </c>
      <c r="Y63" s="31" t="e">
        <f>VLOOKUP(I63, Slownik!$B$49:$C$53, 2, FALSE)</f>
        <v>#N/A</v>
      </c>
      <c r="Z63" s="31" t="e">
        <f>VLOOKUP(J63, Slownik!$B$58:$C$64, 2, FALSE)</f>
        <v>#N/A</v>
      </c>
      <c r="AA63" s="31" t="e">
        <f>VLOOKUP(K63, Slownik!$B$67:$C$82, 2, FALSE)</f>
        <v>#N/A</v>
      </c>
      <c r="AB63" s="31" t="e">
        <f>VLOOKUP(L63, Slownik!$B$85:$C$89, 2, FALSE)</f>
        <v>#N/A</v>
      </c>
      <c r="AC63" s="31" t="e">
        <f>VLOOKUP(M63, Slownik!$B$92:$C$96, 2, FALSE)</f>
        <v>#N/A</v>
      </c>
      <c r="AD63" s="31" t="e">
        <f>VLOOKUP(N63, Slownik!$B$99:$C$103, 2, FALSE)</f>
        <v>#N/A</v>
      </c>
      <c r="AE63" s="31" t="e">
        <f>VLOOKUP(O63,Slownik!$B$108:$C$112,2,FALSE)</f>
        <v>#N/A</v>
      </c>
      <c r="AF63" s="31">
        <f>IFERROR(VLOOKUP(P63,Slownik!$B$115:$C$115,2,FALSE),1)</f>
        <v>1</v>
      </c>
      <c r="AG63" s="31">
        <f>IFERROR(VLOOKUP(Q63,Slownik!$B$116:$C$116,2,FALSE),1)</f>
        <v>1</v>
      </c>
      <c r="AH63" s="31">
        <f>IFERROR(VLOOKUP(R63,Slownik!$B$117:$C$117,2,FALSE),1)</f>
        <v>1</v>
      </c>
      <c r="AI63" s="31">
        <f>IFERROR(VLOOKUP(S63,Slownik!$B$118:$C$118,2,FALSE),1)</f>
        <v>1</v>
      </c>
      <c r="AJ63" s="31">
        <f>IFERROR(VLOOKUP(T63,Slownik!$B$119:$C$119,2,FALSE),1)</f>
        <v>1</v>
      </c>
      <c r="AK63" s="31">
        <f t="shared" si="4"/>
        <v>5</v>
      </c>
      <c r="AL63" s="31" t="e">
        <f>VLOOKUP(U63,Slownik!$B$122:$C$126,2,FALSE)</f>
        <v>#N/A</v>
      </c>
      <c r="AM63" s="31" t="e">
        <f t="shared" si="5"/>
        <v>#N/A</v>
      </c>
      <c r="AN63" s="31" t="e">
        <f t="shared" si="6"/>
        <v>#N/A</v>
      </c>
      <c r="AO63" s="31" t="e">
        <f t="shared" si="7"/>
        <v>#N/A</v>
      </c>
    </row>
    <row r="64" spans="2:41" ht="45" customHeight="1">
      <c r="B64" s="50">
        <v>50</v>
      </c>
      <c r="C64" s="11"/>
      <c r="D64" s="22" t="str">
        <f t="shared" si="2"/>
        <v/>
      </c>
      <c r="E64" s="22" t="str">
        <f t="shared" si="3"/>
        <v/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25"/>
      <c r="V64" s="31" t="e">
        <f>VLOOKUP(F64, Slownik!$B$5:$C$117, 2, FALSE)</f>
        <v>#N/A</v>
      </c>
      <c r="W64" s="31" t="e">
        <f>VLOOKUP(G64, Slownik!$B$16:$C$29, 2, FALSE)</f>
        <v>#N/A</v>
      </c>
      <c r="X64" s="31" t="e">
        <f>VLOOKUP(H64, Slownik!$B$32:$C$46, 2, FALSE)</f>
        <v>#N/A</v>
      </c>
      <c r="Y64" s="31" t="e">
        <f>VLOOKUP(I64, Slownik!$B$49:$C$53, 2, FALSE)</f>
        <v>#N/A</v>
      </c>
      <c r="Z64" s="31" t="e">
        <f>VLOOKUP(J64, Slownik!$B$58:$C$64, 2, FALSE)</f>
        <v>#N/A</v>
      </c>
      <c r="AA64" s="31" t="e">
        <f>VLOOKUP(K64, Slownik!$B$67:$C$82, 2, FALSE)</f>
        <v>#N/A</v>
      </c>
      <c r="AB64" s="31" t="e">
        <f>VLOOKUP(L64, Slownik!$B$85:$C$89, 2, FALSE)</f>
        <v>#N/A</v>
      </c>
      <c r="AC64" s="31" t="e">
        <f>VLOOKUP(M64, Slownik!$B$92:$C$96, 2, FALSE)</f>
        <v>#N/A</v>
      </c>
      <c r="AD64" s="31" t="e">
        <f>VLOOKUP(N64, Slownik!$B$99:$C$103, 2, FALSE)</f>
        <v>#N/A</v>
      </c>
      <c r="AE64" s="31" t="e">
        <f>VLOOKUP(O64,Slownik!$B$108:$C$112,2,FALSE)</f>
        <v>#N/A</v>
      </c>
      <c r="AF64" s="31">
        <f>IFERROR(VLOOKUP(P64,Slownik!$B$115:$C$115,2,FALSE),1)</f>
        <v>1</v>
      </c>
      <c r="AG64" s="31">
        <f>IFERROR(VLOOKUP(Q64,Slownik!$B$116:$C$116,2,FALSE),1)</f>
        <v>1</v>
      </c>
      <c r="AH64" s="31">
        <f>IFERROR(VLOOKUP(R64,Slownik!$B$117:$C$117,2,FALSE),1)</f>
        <v>1</v>
      </c>
      <c r="AI64" s="31">
        <f>IFERROR(VLOOKUP(S64,Slownik!$B$118:$C$118,2,FALSE),1)</f>
        <v>1</v>
      </c>
      <c r="AJ64" s="31">
        <f>IFERROR(VLOOKUP(T64,Slownik!$B$119:$C$119,2,FALSE),1)</f>
        <v>1</v>
      </c>
      <c r="AK64" s="31">
        <f t="shared" si="4"/>
        <v>5</v>
      </c>
      <c r="AL64" s="31" t="e">
        <f>VLOOKUP(U64,Slownik!$B$122:$C$126,2,FALSE)</f>
        <v>#N/A</v>
      </c>
      <c r="AM64" s="31" t="e">
        <f t="shared" si="5"/>
        <v>#N/A</v>
      </c>
      <c r="AN64" s="31" t="e">
        <f t="shared" si="6"/>
        <v>#N/A</v>
      </c>
      <c r="AO64" s="31" t="e">
        <f t="shared" si="7"/>
        <v>#N/A</v>
      </c>
    </row>
    <row r="65" spans="2:41" ht="45" customHeight="1">
      <c r="B65" s="50">
        <v>51</v>
      </c>
      <c r="C65" s="11"/>
      <c r="D65" s="22" t="str">
        <f t="shared" si="2"/>
        <v/>
      </c>
      <c r="E65" s="22" t="str">
        <f t="shared" si="3"/>
        <v/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25"/>
      <c r="V65" s="31" t="e">
        <f>VLOOKUP(F65, Slownik!$B$5:$C$117, 2, FALSE)</f>
        <v>#N/A</v>
      </c>
      <c r="W65" s="31" t="e">
        <f>VLOOKUP(G65, Slownik!$B$16:$C$29, 2, FALSE)</f>
        <v>#N/A</v>
      </c>
      <c r="X65" s="31" t="e">
        <f>VLOOKUP(H65, Slownik!$B$32:$C$46, 2, FALSE)</f>
        <v>#N/A</v>
      </c>
      <c r="Y65" s="31" t="e">
        <f>VLOOKUP(I65, Slownik!$B$49:$C$53, 2, FALSE)</f>
        <v>#N/A</v>
      </c>
      <c r="Z65" s="31" t="e">
        <f>VLOOKUP(J65, Slownik!$B$58:$C$64, 2, FALSE)</f>
        <v>#N/A</v>
      </c>
      <c r="AA65" s="31" t="e">
        <f>VLOOKUP(K65, Slownik!$B$67:$C$82, 2, FALSE)</f>
        <v>#N/A</v>
      </c>
      <c r="AB65" s="31" t="e">
        <f>VLOOKUP(L65, Slownik!$B$85:$C$89, 2, FALSE)</f>
        <v>#N/A</v>
      </c>
      <c r="AC65" s="31" t="e">
        <f>VLOOKUP(M65, Slownik!$B$92:$C$96, 2, FALSE)</f>
        <v>#N/A</v>
      </c>
      <c r="AD65" s="31" t="e">
        <f>VLOOKUP(N65, Slownik!$B$99:$C$103, 2, FALSE)</f>
        <v>#N/A</v>
      </c>
      <c r="AE65" s="31" t="e">
        <f>VLOOKUP(O65,Slownik!$B$108:$C$112,2,FALSE)</f>
        <v>#N/A</v>
      </c>
      <c r="AF65" s="31">
        <f>IFERROR(VLOOKUP(P65,Slownik!$B$115:$C$115,2,FALSE),1)</f>
        <v>1</v>
      </c>
      <c r="AG65" s="31">
        <f>IFERROR(VLOOKUP(Q65,Slownik!$B$116:$C$116,2,FALSE),1)</f>
        <v>1</v>
      </c>
      <c r="AH65" s="31">
        <f>IFERROR(VLOOKUP(R65,Slownik!$B$117:$C$117,2,FALSE),1)</f>
        <v>1</v>
      </c>
      <c r="AI65" s="31">
        <f>IFERROR(VLOOKUP(S65,Slownik!$B$118:$C$118,2,FALSE),1)</f>
        <v>1</v>
      </c>
      <c r="AJ65" s="31">
        <f>IFERROR(VLOOKUP(T65,Slownik!$B$119:$C$119,2,FALSE),1)</f>
        <v>1</v>
      </c>
      <c r="AK65" s="31">
        <f t="shared" si="4"/>
        <v>5</v>
      </c>
      <c r="AL65" s="31" t="e">
        <f>VLOOKUP(U65,Slownik!$B$122:$C$126,2,FALSE)</f>
        <v>#N/A</v>
      </c>
      <c r="AM65" s="31" t="e">
        <f t="shared" si="5"/>
        <v>#N/A</v>
      </c>
      <c r="AN65" s="31" t="e">
        <f t="shared" si="6"/>
        <v>#N/A</v>
      </c>
      <c r="AO65" s="31" t="e">
        <f t="shared" si="7"/>
        <v>#N/A</v>
      </c>
    </row>
    <row r="66" spans="2:41" ht="45" customHeight="1">
      <c r="B66" s="49">
        <v>52</v>
      </c>
      <c r="C66" s="11"/>
      <c r="D66" s="22" t="str">
        <f t="shared" si="2"/>
        <v/>
      </c>
      <c r="E66" s="22" t="str">
        <f t="shared" si="3"/>
        <v/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25"/>
      <c r="V66" s="31" t="e">
        <f>VLOOKUP(F66, Slownik!$B$5:$C$117, 2, FALSE)</f>
        <v>#N/A</v>
      </c>
      <c r="W66" s="31" t="e">
        <f>VLOOKUP(G66, Slownik!$B$16:$C$29, 2, FALSE)</f>
        <v>#N/A</v>
      </c>
      <c r="X66" s="31" t="e">
        <f>VLOOKUP(H66, Slownik!$B$32:$C$46, 2, FALSE)</f>
        <v>#N/A</v>
      </c>
      <c r="Y66" s="31" t="e">
        <f>VLOOKUP(I66, Slownik!$B$49:$C$53, 2, FALSE)</f>
        <v>#N/A</v>
      </c>
      <c r="Z66" s="31" t="e">
        <f>VLOOKUP(J66, Slownik!$B$58:$C$64, 2, FALSE)</f>
        <v>#N/A</v>
      </c>
      <c r="AA66" s="31" t="e">
        <f>VLOOKUP(K66, Slownik!$B$67:$C$82, 2, FALSE)</f>
        <v>#N/A</v>
      </c>
      <c r="AB66" s="31" t="e">
        <f>VLOOKUP(L66, Slownik!$B$85:$C$89, 2, FALSE)</f>
        <v>#N/A</v>
      </c>
      <c r="AC66" s="31" t="e">
        <f>VLOOKUP(M66, Slownik!$B$92:$C$96, 2, FALSE)</f>
        <v>#N/A</v>
      </c>
      <c r="AD66" s="31" t="e">
        <f>VLOOKUP(N66, Slownik!$B$99:$C$103, 2, FALSE)</f>
        <v>#N/A</v>
      </c>
      <c r="AE66" s="31" t="e">
        <f>VLOOKUP(O66,Slownik!$B$108:$C$112,2,FALSE)</f>
        <v>#N/A</v>
      </c>
      <c r="AF66" s="31">
        <f>IFERROR(VLOOKUP(P66,Slownik!$B$115:$C$115,2,FALSE),1)</f>
        <v>1</v>
      </c>
      <c r="AG66" s="31">
        <f>IFERROR(VLOOKUP(Q66,Slownik!$B$116:$C$116,2,FALSE),1)</f>
        <v>1</v>
      </c>
      <c r="AH66" s="31">
        <f>IFERROR(VLOOKUP(R66,Slownik!$B$117:$C$117,2,FALSE),1)</f>
        <v>1</v>
      </c>
      <c r="AI66" s="31">
        <f>IFERROR(VLOOKUP(S66,Slownik!$B$118:$C$118,2,FALSE),1)</f>
        <v>1</v>
      </c>
      <c r="AJ66" s="31">
        <f>IFERROR(VLOOKUP(T66,Slownik!$B$119:$C$119,2,FALSE),1)</f>
        <v>1</v>
      </c>
      <c r="AK66" s="31">
        <f t="shared" si="4"/>
        <v>5</v>
      </c>
      <c r="AL66" s="31" t="e">
        <f>VLOOKUP(U66,Slownik!$B$122:$C$126,2,FALSE)</f>
        <v>#N/A</v>
      </c>
      <c r="AM66" s="31" t="e">
        <f t="shared" si="5"/>
        <v>#N/A</v>
      </c>
      <c r="AN66" s="31" t="e">
        <f t="shared" si="6"/>
        <v>#N/A</v>
      </c>
      <c r="AO66" s="31" t="e">
        <f t="shared" si="7"/>
        <v>#N/A</v>
      </c>
    </row>
    <row r="67" spans="2:41" ht="45" customHeight="1">
      <c r="B67" s="50">
        <v>53</v>
      </c>
      <c r="C67" s="11"/>
      <c r="D67" s="22" t="str">
        <f t="shared" si="2"/>
        <v/>
      </c>
      <c r="E67" s="22" t="str">
        <f t="shared" si="3"/>
        <v/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25"/>
      <c r="V67" s="31" t="e">
        <f>VLOOKUP(F67, Slownik!$B$5:$C$117, 2, FALSE)</f>
        <v>#N/A</v>
      </c>
      <c r="W67" s="31" t="e">
        <f>VLOOKUP(G67, Slownik!$B$16:$C$29, 2, FALSE)</f>
        <v>#N/A</v>
      </c>
      <c r="X67" s="31" t="e">
        <f>VLOOKUP(H67, Slownik!$B$32:$C$46, 2, FALSE)</f>
        <v>#N/A</v>
      </c>
      <c r="Y67" s="31" t="e">
        <f>VLOOKUP(I67, Slownik!$B$49:$C$53, 2, FALSE)</f>
        <v>#N/A</v>
      </c>
      <c r="Z67" s="31" t="e">
        <f>VLOOKUP(J67, Slownik!$B$58:$C$64, 2, FALSE)</f>
        <v>#N/A</v>
      </c>
      <c r="AA67" s="31" t="e">
        <f>VLOOKUP(K67, Slownik!$B$67:$C$82, 2, FALSE)</f>
        <v>#N/A</v>
      </c>
      <c r="AB67" s="31" t="e">
        <f>VLOOKUP(L67, Slownik!$B$85:$C$89, 2, FALSE)</f>
        <v>#N/A</v>
      </c>
      <c r="AC67" s="31" t="e">
        <f>VLOOKUP(M67, Slownik!$B$92:$C$96, 2, FALSE)</f>
        <v>#N/A</v>
      </c>
      <c r="AD67" s="31" t="e">
        <f>VLOOKUP(N67, Slownik!$B$99:$C$103, 2, FALSE)</f>
        <v>#N/A</v>
      </c>
      <c r="AE67" s="31" t="e">
        <f>VLOOKUP(O67,Slownik!$B$108:$C$112,2,FALSE)</f>
        <v>#N/A</v>
      </c>
      <c r="AF67" s="31">
        <f>IFERROR(VLOOKUP(P67,Slownik!$B$115:$C$115,2,FALSE),1)</f>
        <v>1</v>
      </c>
      <c r="AG67" s="31">
        <f>IFERROR(VLOOKUP(Q67,Slownik!$B$116:$C$116,2,FALSE),1)</f>
        <v>1</v>
      </c>
      <c r="AH67" s="31">
        <f>IFERROR(VLOOKUP(R67,Slownik!$B$117:$C$117,2,FALSE),1)</f>
        <v>1</v>
      </c>
      <c r="AI67" s="31">
        <f>IFERROR(VLOOKUP(S67,Slownik!$B$118:$C$118,2,FALSE),1)</f>
        <v>1</v>
      </c>
      <c r="AJ67" s="31">
        <f>IFERROR(VLOOKUP(T67,Slownik!$B$119:$C$119,2,FALSE),1)</f>
        <v>1</v>
      </c>
      <c r="AK67" s="31">
        <f t="shared" si="4"/>
        <v>5</v>
      </c>
      <c r="AL67" s="31" t="e">
        <f>VLOOKUP(U67,Slownik!$B$122:$C$126,2,FALSE)</f>
        <v>#N/A</v>
      </c>
      <c r="AM67" s="31" t="e">
        <f t="shared" si="5"/>
        <v>#N/A</v>
      </c>
      <c r="AN67" s="31" t="e">
        <f t="shared" si="6"/>
        <v>#N/A</v>
      </c>
      <c r="AO67" s="31" t="e">
        <f t="shared" si="7"/>
        <v>#N/A</v>
      </c>
    </row>
    <row r="68" spans="2:41" ht="45" customHeight="1">
      <c r="B68" s="50">
        <v>54</v>
      </c>
      <c r="C68" s="11"/>
      <c r="D68" s="22" t="str">
        <f t="shared" si="2"/>
        <v/>
      </c>
      <c r="E68" s="22" t="str">
        <f t="shared" si="3"/>
        <v/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25"/>
      <c r="V68" s="31" t="e">
        <f>VLOOKUP(F68, Slownik!$B$5:$C$117, 2, FALSE)</f>
        <v>#N/A</v>
      </c>
      <c r="W68" s="31" t="e">
        <f>VLOOKUP(G68, Slownik!$B$16:$C$29, 2, FALSE)</f>
        <v>#N/A</v>
      </c>
      <c r="X68" s="31" t="e">
        <f>VLOOKUP(H68, Slownik!$B$32:$C$46, 2, FALSE)</f>
        <v>#N/A</v>
      </c>
      <c r="Y68" s="31" t="e">
        <f>VLOOKUP(I68, Slownik!$B$49:$C$53, 2, FALSE)</f>
        <v>#N/A</v>
      </c>
      <c r="Z68" s="31" t="e">
        <f>VLOOKUP(J68, Slownik!$B$58:$C$64, 2, FALSE)</f>
        <v>#N/A</v>
      </c>
      <c r="AA68" s="31" t="e">
        <f>VLOOKUP(K68, Slownik!$B$67:$C$82, 2, FALSE)</f>
        <v>#N/A</v>
      </c>
      <c r="AB68" s="31" t="e">
        <f>VLOOKUP(L68, Slownik!$B$85:$C$89, 2, FALSE)</f>
        <v>#N/A</v>
      </c>
      <c r="AC68" s="31" t="e">
        <f>VLOOKUP(M68, Slownik!$B$92:$C$96, 2, FALSE)</f>
        <v>#N/A</v>
      </c>
      <c r="AD68" s="31" t="e">
        <f>VLOOKUP(N68, Slownik!$B$99:$C$103, 2, FALSE)</f>
        <v>#N/A</v>
      </c>
      <c r="AE68" s="31" t="e">
        <f>VLOOKUP(O68,Slownik!$B$108:$C$112,2,FALSE)</f>
        <v>#N/A</v>
      </c>
      <c r="AF68" s="31">
        <f>IFERROR(VLOOKUP(P68,Slownik!$B$115:$C$115,2,FALSE),1)</f>
        <v>1</v>
      </c>
      <c r="AG68" s="31">
        <f>IFERROR(VLOOKUP(Q68,Slownik!$B$116:$C$116,2,FALSE),1)</f>
        <v>1</v>
      </c>
      <c r="AH68" s="31">
        <f>IFERROR(VLOOKUP(R68,Slownik!$B$117:$C$117,2,FALSE),1)</f>
        <v>1</v>
      </c>
      <c r="AI68" s="31">
        <f>IFERROR(VLOOKUP(S68,Slownik!$B$118:$C$118,2,FALSE),1)</f>
        <v>1</v>
      </c>
      <c r="AJ68" s="31">
        <f>IFERROR(VLOOKUP(T68,Slownik!$B$119:$C$119,2,FALSE),1)</f>
        <v>1</v>
      </c>
      <c r="AK68" s="31">
        <f t="shared" si="4"/>
        <v>5</v>
      </c>
      <c r="AL68" s="31" t="e">
        <f>VLOOKUP(U68,Slownik!$B$122:$C$126,2,FALSE)</f>
        <v>#N/A</v>
      </c>
      <c r="AM68" s="31" t="e">
        <f t="shared" si="5"/>
        <v>#N/A</v>
      </c>
      <c r="AN68" s="31" t="e">
        <f t="shared" si="6"/>
        <v>#N/A</v>
      </c>
      <c r="AO68" s="31" t="e">
        <f t="shared" si="7"/>
        <v>#N/A</v>
      </c>
    </row>
    <row r="69" spans="2:41" ht="45" customHeight="1">
      <c r="B69" s="49">
        <v>55</v>
      </c>
      <c r="C69" s="11"/>
      <c r="D69" s="22" t="str">
        <f t="shared" si="2"/>
        <v/>
      </c>
      <c r="E69" s="22" t="str">
        <f t="shared" si="3"/>
        <v/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25"/>
      <c r="V69" s="31" t="e">
        <f>VLOOKUP(F69, Slownik!$B$5:$C$117, 2, FALSE)</f>
        <v>#N/A</v>
      </c>
      <c r="W69" s="31" t="e">
        <f>VLOOKUP(G69, Slownik!$B$16:$C$29, 2, FALSE)</f>
        <v>#N/A</v>
      </c>
      <c r="X69" s="31" t="e">
        <f>VLOOKUP(H69, Slownik!$B$32:$C$46, 2, FALSE)</f>
        <v>#N/A</v>
      </c>
      <c r="Y69" s="31" t="e">
        <f>VLOOKUP(I69, Slownik!$B$49:$C$53, 2, FALSE)</f>
        <v>#N/A</v>
      </c>
      <c r="Z69" s="31" t="e">
        <f>VLOOKUP(J69, Slownik!$B$58:$C$64, 2, FALSE)</f>
        <v>#N/A</v>
      </c>
      <c r="AA69" s="31" t="e">
        <f>VLOOKUP(K69, Slownik!$B$67:$C$82, 2, FALSE)</f>
        <v>#N/A</v>
      </c>
      <c r="AB69" s="31" t="e">
        <f>VLOOKUP(L69, Slownik!$B$85:$C$89, 2, FALSE)</f>
        <v>#N/A</v>
      </c>
      <c r="AC69" s="31" t="e">
        <f>VLOOKUP(M69, Slownik!$B$92:$C$96, 2, FALSE)</f>
        <v>#N/A</v>
      </c>
      <c r="AD69" s="31" t="e">
        <f>VLOOKUP(N69, Slownik!$B$99:$C$103, 2, FALSE)</f>
        <v>#N/A</v>
      </c>
      <c r="AE69" s="31" t="e">
        <f>VLOOKUP(O69,Slownik!$B$108:$C$112,2,FALSE)</f>
        <v>#N/A</v>
      </c>
      <c r="AF69" s="31">
        <f>IFERROR(VLOOKUP(P69,Slownik!$B$115:$C$115,2,FALSE),1)</f>
        <v>1</v>
      </c>
      <c r="AG69" s="31">
        <f>IFERROR(VLOOKUP(Q69,Slownik!$B$116:$C$116,2,FALSE),1)</f>
        <v>1</v>
      </c>
      <c r="AH69" s="31">
        <f>IFERROR(VLOOKUP(R69,Slownik!$B$117:$C$117,2,FALSE),1)</f>
        <v>1</v>
      </c>
      <c r="AI69" s="31">
        <f>IFERROR(VLOOKUP(S69,Slownik!$B$118:$C$118,2,FALSE),1)</f>
        <v>1</v>
      </c>
      <c r="AJ69" s="31">
        <f>IFERROR(VLOOKUP(T69,Slownik!$B$119:$C$119,2,FALSE),1)</f>
        <v>1</v>
      </c>
      <c r="AK69" s="31">
        <f t="shared" si="4"/>
        <v>5</v>
      </c>
      <c r="AL69" s="31" t="e">
        <f>VLOOKUP(U69,Slownik!$B$122:$C$126,2,FALSE)</f>
        <v>#N/A</v>
      </c>
      <c r="AM69" s="31" t="e">
        <f t="shared" si="5"/>
        <v>#N/A</v>
      </c>
      <c r="AN69" s="31" t="e">
        <f t="shared" si="6"/>
        <v>#N/A</v>
      </c>
      <c r="AO69" s="31" t="e">
        <f t="shared" si="7"/>
        <v>#N/A</v>
      </c>
    </row>
    <row r="70" spans="2:41" ht="45" customHeight="1">
      <c r="B70" s="50">
        <v>56</v>
      </c>
      <c r="C70" s="11"/>
      <c r="D70" s="22" t="str">
        <f t="shared" si="2"/>
        <v/>
      </c>
      <c r="E70" s="22" t="str">
        <f t="shared" si="3"/>
        <v/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25"/>
      <c r="V70" s="31" t="e">
        <f>VLOOKUP(F70, Slownik!$B$5:$C$117, 2, FALSE)</f>
        <v>#N/A</v>
      </c>
      <c r="W70" s="31" t="e">
        <f>VLOOKUP(G70, Slownik!$B$16:$C$29, 2, FALSE)</f>
        <v>#N/A</v>
      </c>
      <c r="X70" s="31" t="e">
        <f>VLOOKUP(H70, Slownik!$B$32:$C$46, 2, FALSE)</f>
        <v>#N/A</v>
      </c>
      <c r="Y70" s="31" t="e">
        <f>VLOOKUP(I70, Slownik!$B$49:$C$53, 2, FALSE)</f>
        <v>#N/A</v>
      </c>
      <c r="Z70" s="31" t="e">
        <f>VLOOKUP(J70, Slownik!$B$58:$C$64, 2, FALSE)</f>
        <v>#N/A</v>
      </c>
      <c r="AA70" s="31" t="e">
        <f>VLOOKUP(K70, Slownik!$B$67:$C$82, 2, FALSE)</f>
        <v>#N/A</v>
      </c>
      <c r="AB70" s="31" t="e">
        <f>VLOOKUP(L70, Slownik!$B$85:$C$89, 2, FALSE)</f>
        <v>#N/A</v>
      </c>
      <c r="AC70" s="31" t="e">
        <f>VLOOKUP(M70, Slownik!$B$92:$C$96, 2, FALSE)</f>
        <v>#N/A</v>
      </c>
      <c r="AD70" s="31" t="e">
        <f>VLOOKUP(N70, Slownik!$B$99:$C$103, 2, FALSE)</f>
        <v>#N/A</v>
      </c>
      <c r="AE70" s="31" t="e">
        <f>VLOOKUP(O70,Slownik!$B$108:$C$112,2,FALSE)</f>
        <v>#N/A</v>
      </c>
      <c r="AF70" s="31">
        <f>IFERROR(VLOOKUP(P70,Slownik!$B$115:$C$115,2,FALSE),1)</f>
        <v>1</v>
      </c>
      <c r="AG70" s="31">
        <f>IFERROR(VLOOKUP(Q70,Slownik!$B$116:$C$116,2,FALSE),1)</f>
        <v>1</v>
      </c>
      <c r="AH70" s="31">
        <f>IFERROR(VLOOKUP(R70,Slownik!$B$117:$C$117,2,FALSE),1)</f>
        <v>1</v>
      </c>
      <c r="AI70" s="31">
        <f>IFERROR(VLOOKUP(S70,Slownik!$B$118:$C$118,2,FALSE),1)</f>
        <v>1</v>
      </c>
      <c r="AJ70" s="31">
        <f>IFERROR(VLOOKUP(T70,Slownik!$B$119:$C$119,2,FALSE),1)</f>
        <v>1</v>
      </c>
      <c r="AK70" s="31">
        <f t="shared" si="4"/>
        <v>5</v>
      </c>
      <c r="AL70" s="31" t="e">
        <f>VLOOKUP(U70,Slownik!$B$122:$C$126,2,FALSE)</f>
        <v>#N/A</v>
      </c>
      <c r="AM70" s="31" t="e">
        <f t="shared" si="5"/>
        <v>#N/A</v>
      </c>
      <c r="AN70" s="31" t="e">
        <f t="shared" si="6"/>
        <v>#N/A</v>
      </c>
      <c r="AO70" s="31" t="e">
        <f t="shared" si="7"/>
        <v>#N/A</v>
      </c>
    </row>
    <row r="71" spans="2:41" ht="45" customHeight="1">
      <c r="B71" s="50">
        <v>57</v>
      </c>
      <c r="C71" s="11"/>
      <c r="D71" s="22" t="str">
        <f t="shared" si="2"/>
        <v/>
      </c>
      <c r="E71" s="22" t="str">
        <f t="shared" si="3"/>
        <v/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25"/>
      <c r="V71" s="31" t="e">
        <f>VLOOKUP(F71, Slownik!$B$5:$C$117, 2, FALSE)</f>
        <v>#N/A</v>
      </c>
      <c r="W71" s="31" t="e">
        <f>VLOOKUP(G71, Slownik!$B$16:$C$29, 2, FALSE)</f>
        <v>#N/A</v>
      </c>
      <c r="X71" s="31" t="e">
        <f>VLOOKUP(H71, Slownik!$B$32:$C$46, 2, FALSE)</f>
        <v>#N/A</v>
      </c>
      <c r="Y71" s="31" t="e">
        <f>VLOOKUP(I71, Slownik!$B$49:$C$53, 2, FALSE)</f>
        <v>#N/A</v>
      </c>
      <c r="Z71" s="31" t="e">
        <f>VLOOKUP(J71, Slownik!$B$58:$C$64, 2, FALSE)</f>
        <v>#N/A</v>
      </c>
      <c r="AA71" s="31" t="e">
        <f>VLOOKUP(K71, Slownik!$B$67:$C$82, 2, FALSE)</f>
        <v>#N/A</v>
      </c>
      <c r="AB71" s="31" t="e">
        <f>VLOOKUP(L71, Slownik!$B$85:$C$89, 2, FALSE)</f>
        <v>#N/A</v>
      </c>
      <c r="AC71" s="31" t="e">
        <f>VLOOKUP(M71, Slownik!$B$92:$C$96, 2, FALSE)</f>
        <v>#N/A</v>
      </c>
      <c r="AD71" s="31" t="e">
        <f>VLOOKUP(N71, Slownik!$B$99:$C$103, 2, FALSE)</f>
        <v>#N/A</v>
      </c>
      <c r="AE71" s="31" t="e">
        <f>VLOOKUP(O71,Slownik!$B$108:$C$112,2,FALSE)</f>
        <v>#N/A</v>
      </c>
      <c r="AF71" s="31">
        <f>IFERROR(VLOOKUP(P71,Slownik!$B$115:$C$115,2,FALSE),1)</f>
        <v>1</v>
      </c>
      <c r="AG71" s="31">
        <f>IFERROR(VLOOKUP(Q71,Slownik!$B$116:$C$116,2,FALSE),1)</f>
        <v>1</v>
      </c>
      <c r="AH71" s="31">
        <f>IFERROR(VLOOKUP(R71,Slownik!$B$117:$C$117,2,FALSE),1)</f>
        <v>1</v>
      </c>
      <c r="AI71" s="31">
        <f>IFERROR(VLOOKUP(S71,Slownik!$B$118:$C$118,2,FALSE),1)</f>
        <v>1</v>
      </c>
      <c r="AJ71" s="31">
        <f>IFERROR(VLOOKUP(T71,Slownik!$B$119:$C$119,2,FALSE),1)</f>
        <v>1</v>
      </c>
      <c r="AK71" s="31">
        <f t="shared" si="4"/>
        <v>5</v>
      </c>
      <c r="AL71" s="31" t="e">
        <f>VLOOKUP(U71,Slownik!$B$122:$C$126,2,FALSE)</f>
        <v>#N/A</v>
      </c>
      <c r="AM71" s="31" t="e">
        <f t="shared" si="5"/>
        <v>#N/A</v>
      </c>
      <c r="AN71" s="31" t="e">
        <f t="shared" si="6"/>
        <v>#N/A</v>
      </c>
      <c r="AO71" s="31" t="e">
        <f t="shared" si="7"/>
        <v>#N/A</v>
      </c>
    </row>
    <row r="72" spans="2:41" ht="45" customHeight="1">
      <c r="B72" s="49">
        <v>58</v>
      </c>
      <c r="C72" s="11"/>
      <c r="D72" s="22" t="str">
        <f t="shared" si="2"/>
        <v/>
      </c>
      <c r="E72" s="22" t="str">
        <f t="shared" si="3"/>
        <v/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25"/>
      <c r="V72" s="31" t="e">
        <f>VLOOKUP(F72, Slownik!$B$5:$C$117, 2, FALSE)</f>
        <v>#N/A</v>
      </c>
      <c r="W72" s="31" t="e">
        <f>VLOOKUP(G72, Slownik!$B$16:$C$29, 2, FALSE)</f>
        <v>#N/A</v>
      </c>
      <c r="X72" s="31" t="e">
        <f>VLOOKUP(H72, Slownik!$B$32:$C$46, 2, FALSE)</f>
        <v>#N/A</v>
      </c>
      <c r="Y72" s="31" t="e">
        <f>VLOOKUP(I72, Slownik!$B$49:$C$53, 2, FALSE)</f>
        <v>#N/A</v>
      </c>
      <c r="Z72" s="31" t="e">
        <f>VLOOKUP(J72, Slownik!$B$58:$C$64, 2, FALSE)</f>
        <v>#N/A</v>
      </c>
      <c r="AA72" s="31" t="e">
        <f>VLOOKUP(K72, Slownik!$B$67:$C$82, 2, FALSE)</f>
        <v>#N/A</v>
      </c>
      <c r="AB72" s="31" t="e">
        <f>VLOOKUP(L72, Slownik!$B$85:$C$89, 2, FALSE)</f>
        <v>#N/A</v>
      </c>
      <c r="AC72" s="31" t="e">
        <f>VLOOKUP(M72, Slownik!$B$92:$C$96, 2, FALSE)</f>
        <v>#N/A</v>
      </c>
      <c r="AD72" s="31" t="e">
        <f>VLOOKUP(N72, Slownik!$B$99:$C$103, 2, FALSE)</f>
        <v>#N/A</v>
      </c>
      <c r="AE72" s="31" t="e">
        <f>VLOOKUP(O72,Slownik!$B$108:$C$112,2,FALSE)</f>
        <v>#N/A</v>
      </c>
      <c r="AF72" s="31">
        <f>IFERROR(VLOOKUP(P72,Slownik!$B$115:$C$115,2,FALSE),1)</f>
        <v>1</v>
      </c>
      <c r="AG72" s="31">
        <f>IFERROR(VLOOKUP(Q72,Slownik!$B$116:$C$116,2,FALSE),1)</f>
        <v>1</v>
      </c>
      <c r="AH72" s="31">
        <f>IFERROR(VLOOKUP(R72,Slownik!$B$117:$C$117,2,FALSE),1)</f>
        <v>1</v>
      </c>
      <c r="AI72" s="31">
        <f>IFERROR(VLOOKUP(S72,Slownik!$B$118:$C$118,2,FALSE),1)</f>
        <v>1</v>
      </c>
      <c r="AJ72" s="31">
        <f>IFERROR(VLOOKUP(T72,Slownik!$B$119:$C$119,2,FALSE),1)</f>
        <v>1</v>
      </c>
      <c r="AK72" s="31">
        <f t="shared" si="4"/>
        <v>5</v>
      </c>
      <c r="AL72" s="31" t="e">
        <f>VLOOKUP(U72,Slownik!$B$122:$C$126,2,FALSE)</f>
        <v>#N/A</v>
      </c>
      <c r="AM72" s="31" t="e">
        <f t="shared" si="5"/>
        <v>#N/A</v>
      </c>
      <c r="AN72" s="31" t="e">
        <f t="shared" si="6"/>
        <v>#N/A</v>
      </c>
      <c r="AO72" s="31" t="e">
        <f t="shared" si="7"/>
        <v>#N/A</v>
      </c>
    </row>
    <row r="73" spans="2:41" ht="45" customHeight="1">
      <c r="B73" s="50">
        <v>59</v>
      </c>
      <c r="C73" s="11"/>
      <c r="D73" s="22" t="str">
        <f t="shared" si="2"/>
        <v/>
      </c>
      <c r="E73" s="22" t="str">
        <f t="shared" si="3"/>
        <v/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25"/>
      <c r="V73" s="31" t="e">
        <f>VLOOKUP(F73, Slownik!$B$5:$C$117, 2, FALSE)</f>
        <v>#N/A</v>
      </c>
      <c r="W73" s="31" t="e">
        <f>VLOOKUP(G73, Slownik!$B$16:$C$29, 2, FALSE)</f>
        <v>#N/A</v>
      </c>
      <c r="X73" s="31" t="e">
        <f>VLOOKUP(H73, Slownik!$B$32:$C$46, 2, FALSE)</f>
        <v>#N/A</v>
      </c>
      <c r="Y73" s="31" t="e">
        <f>VLOOKUP(I73, Slownik!$B$49:$C$53, 2, FALSE)</f>
        <v>#N/A</v>
      </c>
      <c r="Z73" s="31" t="e">
        <f>VLOOKUP(J73, Slownik!$B$58:$C$64, 2, FALSE)</f>
        <v>#N/A</v>
      </c>
      <c r="AA73" s="31" t="e">
        <f>VLOOKUP(K73, Slownik!$B$67:$C$82, 2, FALSE)</f>
        <v>#N/A</v>
      </c>
      <c r="AB73" s="31" t="e">
        <f>VLOOKUP(L73, Slownik!$B$85:$C$89, 2, FALSE)</f>
        <v>#N/A</v>
      </c>
      <c r="AC73" s="31" t="e">
        <f>VLOOKUP(M73, Slownik!$B$92:$C$96, 2, FALSE)</f>
        <v>#N/A</v>
      </c>
      <c r="AD73" s="31" t="e">
        <f>VLOOKUP(N73, Slownik!$B$99:$C$103, 2, FALSE)</f>
        <v>#N/A</v>
      </c>
      <c r="AE73" s="31" t="e">
        <f>VLOOKUP(O73,Slownik!$B$108:$C$112,2,FALSE)</f>
        <v>#N/A</v>
      </c>
      <c r="AF73" s="31">
        <f>IFERROR(VLOOKUP(P73,Slownik!$B$115:$C$115,2,FALSE),1)</f>
        <v>1</v>
      </c>
      <c r="AG73" s="31">
        <f>IFERROR(VLOOKUP(Q73,Slownik!$B$116:$C$116,2,FALSE),1)</f>
        <v>1</v>
      </c>
      <c r="AH73" s="31">
        <f>IFERROR(VLOOKUP(R73,Slownik!$B$117:$C$117,2,FALSE),1)</f>
        <v>1</v>
      </c>
      <c r="AI73" s="31">
        <f>IFERROR(VLOOKUP(S73,Slownik!$B$118:$C$118,2,FALSE),1)</f>
        <v>1</v>
      </c>
      <c r="AJ73" s="31">
        <f>IFERROR(VLOOKUP(T73,Slownik!$B$119:$C$119,2,FALSE),1)</f>
        <v>1</v>
      </c>
      <c r="AK73" s="31">
        <f t="shared" si="4"/>
        <v>5</v>
      </c>
      <c r="AL73" s="31" t="e">
        <f>VLOOKUP(U73,Slownik!$B$122:$C$126,2,FALSE)</f>
        <v>#N/A</v>
      </c>
      <c r="AM73" s="31" t="e">
        <f t="shared" si="5"/>
        <v>#N/A</v>
      </c>
      <c r="AN73" s="31" t="e">
        <f t="shared" si="6"/>
        <v>#N/A</v>
      </c>
      <c r="AO73" s="31" t="e">
        <f t="shared" si="7"/>
        <v>#N/A</v>
      </c>
    </row>
    <row r="74" spans="2:41" ht="45" customHeight="1">
      <c r="B74" s="50">
        <v>60</v>
      </c>
      <c r="C74" s="11"/>
      <c r="D74" s="22" t="str">
        <f t="shared" si="2"/>
        <v/>
      </c>
      <c r="E74" s="22" t="str">
        <f t="shared" si="3"/>
        <v/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25"/>
      <c r="V74" s="31" t="e">
        <f>VLOOKUP(F74, Slownik!$B$5:$C$117, 2, FALSE)</f>
        <v>#N/A</v>
      </c>
      <c r="W74" s="31" t="e">
        <f>VLOOKUP(G74, Slownik!$B$16:$C$29, 2, FALSE)</f>
        <v>#N/A</v>
      </c>
      <c r="X74" s="31" t="e">
        <f>VLOOKUP(H74, Slownik!$B$32:$C$46, 2, FALSE)</f>
        <v>#N/A</v>
      </c>
      <c r="Y74" s="31" t="e">
        <f>VLOOKUP(I74, Slownik!$B$49:$C$53, 2, FALSE)</f>
        <v>#N/A</v>
      </c>
      <c r="Z74" s="31" t="e">
        <f>VLOOKUP(J74, Slownik!$B$58:$C$64, 2, FALSE)</f>
        <v>#N/A</v>
      </c>
      <c r="AA74" s="31" t="e">
        <f>VLOOKUP(K74, Slownik!$B$67:$C$82, 2, FALSE)</f>
        <v>#N/A</v>
      </c>
      <c r="AB74" s="31" t="e">
        <f>VLOOKUP(L74, Slownik!$B$85:$C$89, 2, FALSE)</f>
        <v>#N/A</v>
      </c>
      <c r="AC74" s="31" t="e">
        <f>VLOOKUP(M74, Slownik!$B$92:$C$96, 2, FALSE)</f>
        <v>#N/A</v>
      </c>
      <c r="AD74" s="31" t="e">
        <f>VLOOKUP(N74, Slownik!$B$99:$C$103, 2, FALSE)</f>
        <v>#N/A</v>
      </c>
      <c r="AE74" s="31" t="e">
        <f>VLOOKUP(O74,Slownik!$B$108:$C$112,2,FALSE)</f>
        <v>#N/A</v>
      </c>
      <c r="AF74" s="31">
        <f>IFERROR(VLOOKUP(P74,Slownik!$B$115:$C$115,2,FALSE),1)</f>
        <v>1</v>
      </c>
      <c r="AG74" s="31">
        <f>IFERROR(VLOOKUP(Q74,Slownik!$B$116:$C$116,2,FALSE),1)</f>
        <v>1</v>
      </c>
      <c r="AH74" s="31">
        <f>IFERROR(VLOOKUP(R74,Slownik!$B$117:$C$117,2,FALSE),1)</f>
        <v>1</v>
      </c>
      <c r="AI74" s="31">
        <f>IFERROR(VLOOKUP(S74,Slownik!$B$118:$C$118,2,FALSE),1)</f>
        <v>1</v>
      </c>
      <c r="AJ74" s="31">
        <f>IFERROR(VLOOKUP(T74,Slownik!$B$119:$C$119,2,FALSE),1)</f>
        <v>1</v>
      </c>
      <c r="AK74" s="31">
        <f t="shared" si="4"/>
        <v>5</v>
      </c>
      <c r="AL74" s="31" t="e">
        <f>VLOOKUP(U74,Slownik!$B$122:$C$126,2,FALSE)</f>
        <v>#N/A</v>
      </c>
      <c r="AM74" s="31" t="e">
        <f t="shared" si="5"/>
        <v>#N/A</v>
      </c>
      <c r="AN74" s="31" t="e">
        <f t="shared" si="6"/>
        <v>#N/A</v>
      </c>
      <c r="AO74" s="31" t="e">
        <f t="shared" si="7"/>
        <v>#N/A</v>
      </c>
    </row>
    <row r="75" spans="2:41" ht="45" customHeight="1">
      <c r="B75" s="49">
        <v>61</v>
      </c>
      <c r="C75" s="11"/>
      <c r="D75" s="22" t="str">
        <f t="shared" si="2"/>
        <v/>
      </c>
      <c r="E75" s="22" t="str">
        <f t="shared" si="3"/>
        <v/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25"/>
      <c r="V75" s="31" t="e">
        <f>VLOOKUP(F75, Slownik!$B$5:$C$117, 2, FALSE)</f>
        <v>#N/A</v>
      </c>
      <c r="W75" s="31" t="e">
        <f>VLOOKUP(G75, Slownik!$B$16:$C$29, 2, FALSE)</f>
        <v>#N/A</v>
      </c>
      <c r="X75" s="31" t="e">
        <f>VLOOKUP(H75, Slownik!$B$32:$C$46, 2, FALSE)</f>
        <v>#N/A</v>
      </c>
      <c r="Y75" s="31" t="e">
        <f>VLOOKUP(I75, Slownik!$B$49:$C$53, 2, FALSE)</f>
        <v>#N/A</v>
      </c>
      <c r="Z75" s="31" t="e">
        <f>VLOOKUP(J75, Slownik!$B$58:$C$64, 2, FALSE)</f>
        <v>#N/A</v>
      </c>
      <c r="AA75" s="31" t="e">
        <f>VLOOKUP(K75, Slownik!$B$67:$C$82, 2, FALSE)</f>
        <v>#N/A</v>
      </c>
      <c r="AB75" s="31" t="e">
        <f>VLOOKUP(L75, Slownik!$B$85:$C$89, 2, FALSE)</f>
        <v>#N/A</v>
      </c>
      <c r="AC75" s="31" t="e">
        <f>VLOOKUP(M75, Slownik!$B$92:$C$96, 2, FALSE)</f>
        <v>#N/A</v>
      </c>
      <c r="AD75" s="31" t="e">
        <f>VLOOKUP(N75, Slownik!$B$99:$C$103, 2, FALSE)</f>
        <v>#N/A</v>
      </c>
      <c r="AE75" s="31" t="e">
        <f>VLOOKUP(O75,Slownik!$B$108:$C$112,2,FALSE)</f>
        <v>#N/A</v>
      </c>
      <c r="AF75" s="31">
        <f>IFERROR(VLOOKUP(P75,Slownik!$B$115:$C$115,2,FALSE),1)</f>
        <v>1</v>
      </c>
      <c r="AG75" s="31">
        <f>IFERROR(VLOOKUP(Q75,Slownik!$B$116:$C$116,2,FALSE),1)</f>
        <v>1</v>
      </c>
      <c r="AH75" s="31">
        <f>IFERROR(VLOOKUP(R75,Slownik!$B$117:$C$117,2,FALSE),1)</f>
        <v>1</v>
      </c>
      <c r="AI75" s="31">
        <f>IFERROR(VLOOKUP(S75,Slownik!$B$118:$C$118,2,FALSE),1)</f>
        <v>1</v>
      </c>
      <c r="AJ75" s="31">
        <f>IFERROR(VLOOKUP(T75,Slownik!$B$119:$C$119,2,FALSE),1)</f>
        <v>1</v>
      </c>
      <c r="AK75" s="31">
        <f t="shared" si="4"/>
        <v>5</v>
      </c>
      <c r="AL75" s="31" t="e">
        <f>VLOOKUP(U75,Slownik!$B$122:$C$126,2,FALSE)</f>
        <v>#N/A</v>
      </c>
      <c r="AM75" s="31" t="e">
        <f t="shared" si="5"/>
        <v>#N/A</v>
      </c>
      <c r="AN75" s="31" t="e">
        <f t="shared" si="6"/>
        <v>#N/A</v>
      </c>
      <c r="AO75" s="31" t="e">
        <f t="shared" si="7"/>
        <v>#N/A</v>
      </c>
    </row>
    <row r="76" spans="2:41" ht="45" customHeight="1">
      <c r="B76" s="50">
        <v>62</v>
      </c>
      <c r="C76" s="11"/>
      <c r="D76" s="22" t="str">
        <f t="shared" si="2"/>
        <v/>
      </c>
      <c r="E76" s="22" t="str">
        <f t="shared" si="3"/>
        <v/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25"/>
      <c r="V76" s="31" t="e">
        <f>VLOOKUP(F76, Slownik!$B$5:$C$117, 2, FALSE)</f>
        <v>#N/A</v>
      </c>
      <c r="W76" s="31" t="e">
        <f>VLOOKUP(G76, Slownik!$B$16:$C$29, 2, FALSE)</f>
        <v>#N/A</v>
      </c>
      <c r="X76" s="31" t="e">
        <f>VLOOKUP(H76, Slownik!$B$32:$C$46, 2, FALSE)</f>
        <v>#N/A</v>
      </c>
      <c r="Y76" s="31" t="e">
        <f>VLOOKUP(I76, Slownik!$B$49:$C$53, 2, FALSE)</f>
        <v>#N/A</v>
      </c>
      <c r="Z76" s="31" t="e">
        <f>VLOOKUP(J76, Slownik!$B$58:$C$64, 2, FALSE)</f>
        <v>#N/A</v>
      </c>
      <c r="AA76" s="31" t="e">
        <f>VLOOKUP(K76, Slownik!$B$67:$C$82, 2, FALSE)</f>
        <v>#N/A</v>
      </c>
      <c r="AB76" s="31" t="e">
        <f>VLOOKUP(L76, Slownik!$B$85:$C$89, 2, FALSE)</f>
        <v>#N/A</v>
      </c>
      <c r="AC76" s="31" t="e">
        <f>VLOOKUP(M76, Slownik!$B$92:$C$96, 2, FALSE)</f>
        <v>#N/A</v>
      </c>
      <c r="AD76" s="31" t="e">
        <f>VLOOKUP(N76, Slownik!$B$99:$C$103, 2, FALSE)</f>
        <v>#N/A</v>
      </c>
      <c r="AE76" s="31" t="e">
        <f>VLOOKUP(O76,Slownik!$B$108:$C$112,2,FALSE)</f>
        <v>#N/A</v>
      </c>
      <c r="AF76" s="31">
        <f>IFERROR(VLOOKUP(P76,Slownik!$B$115:$C$115,2,FALSE),1)</f>
        <v>1</v>
      </c>
      <c r="AG76" s="31">
        <f>IFERROR(VLOOKUP(Q76,Slownik!$B$116:$C$116,2,FALSE),1)</f>
        <v>1</v>
      </c>
      <c r="AH76" s="31">
        <f>IFERROR(VLOOKUP(R76,Slownik!$B$117:$C$117,2,FALSE),1)</f>
        <v>1</v>
      </c>
      <c r="AI76" s="31">
        <f>IFERROR(VLOOKUP(S76,Slownik!$B$118:$C$118,2,FALSE),1)</f>
        <v>1</v>
      </c>
      <c r="AJ76" s="31">
        <f>IFERROR(VLOOKUP(T76,Slownik!$B$119:$C$119,2,FALSE),1)</f>
        <v>1</v>
      </c>
      <c r="AK76" s="31">
        <f t="shared" si="4"/>
        <v>5</v>
      </c>
      <c r="AL76" s="31" t="e">
        <f>VLOOKUP(U76,Slownik!$B$122:$C$126,2,FALSE)</f>
        <v>#N/A</v>
      </c>
      <c r="AM76" s="31" t="e">
        <f t="shared" si="5"/>
        <v>#N/A</v>
      </c>
      <c r="AN76" s="31" t="e">
        <f t="shared" si="6"/>
        <v>#N/A</v>
      </c>
      <c r="AO76" s="31" t="e">
        <f t="shared" si="7"/>
        <v>#N/A</v>
      </c>
    </row>
    <row r="77" spans="2:41" ht="45" customHeight="1">
      <c r="B77" s="50">
        <v>63</v>
      </c>
      <c r="C77" s="11"/>
      <c r="D77" s="22" t="str">
        <f t="shared" si="2"/>
        <v/>
      </c>
      <c r="E77" s="22" t="str">
        <f t="shared" si="3"/>
        <v/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25"/>
      <c r="V77" s="31" t="e">
        <f>VLOOKUP(F77, Slownik!$B$5:$C$117, 2, FALSE)</f>
        <v>#N/A</v>
      </c>
      <c r="W77" s="31" t="e">
        <f>VLOOKUP(G77, Slownik!$B$16:$C$29, 2, FALSE)</f>
        <v>#N/A</v>
      </c>
      <c r="X77" s="31" t="e">
        <f>VLOOKUP(H77, Slownik!$B$32:$C$46, 2, FALSE)</f>
        <v>#N/A</v>
      </c>
      <c r="Y77" s="31" t="e">
        <f>VLOOKUP(I77, Slownik!$B$49:$C$53, 2, FALSE)</f>
        <v>#N/A</v>
      </c>
      <c r="Z77" s="31" t="e">
        <f>VLOOKUP(J77, Slownik!$B$58:$C$64, 2, FALSE)</f>
        <v>#N/A</v>
      </c>
      <c r="AA77" s="31" t="e">
        <f>VLOOKUP(K77, Slownik!$B$67:$C$82, 2, FALSE)</f>
        <v>#N/A</v>
      </c>
      <c r="AB77" s="31" t="e">
        <f>VLOOKUP(L77, Slownik!$B$85:$C$89, 2, FALSE)</f>
        <v>#N/A</v>
      </c>
      <c r="AC77" s="31" t="e">
        <f>VLOOKUP(M77, Slownik!$B$92:$C$96, 2, FALSE)</f>
        <v>#N/A</v>
      </c>
      <c r="AD77" s="31" t="e">
        <f>VLOOKUP(N77, Slownik!$B$99:$C$103, 2, FALSE)</f>
        <v>#N/A</v>
      </c>
      <c r="AE77" s="31" t="e">
        <f>VLOOKUP(O77,Slownik!$B$108:$C$112,2,FALSE)</f>
        <v>#N/A</v>
      </c>
      <c r="AF77" s="31">
        <f>IFERROR(VLOOKUP(P77,Slownik!$B$115:$C$115,2,FALSE),1)</f>
        <v>1</v>
      </c>
      <c r="AG77" s="31">
        <f>IFERROR(VLOOKUP(Q77,Slownik!$B$116:$C$116,2,FALSE),1)</f>
        <v>1</v>
      </c>
      <c r="AH77" s="31">
        <f>IFERROR(VLOOKUP(R77,Slownik!$B$117:$C$117,2,FALSE),1)</f>
        <v>1</v>
      </c>
      <c r="AI77" s="31">
        <f>IFERROR(VLOOKUP(S77,Slownik!$B$118:$C$118,2,FALSE),1)</f>
        <v>1</v>
      </c>
      <c r="AJ77" s="31">
        <f>IFERROR(VLOOKUP(T77,Slownik!$B$119:$C$119,2,FALSE),1)</f>
        <v>1</v>
      </c>
      <c r="AK77" s="31">
        <f t="shared" si="4"/>
        <v>5</v>
      </c>
      <c r="AL77" s="31" t="e">
        <f>VLOOKUP(U77,Slownik!$B$122:$C$126,2,FALSE)</f>
        <v>#N/A</v>
      </c>
      <c r="AM77" s="31" t="e">
        <f t="shared" si="5"/>
        <v>#N/A</v>
      </c>
      <c r="AN77" s="31" t="e">
        <f t="shared" si="6"/>
        <v>#N/A</v>
      </c>
      <c r="AO77" s="31" t="e">
        <f t="shared" si="7"/>
        <v>#N/A</v>
      </c>
    </row>
    <row r="78" spans="2:41" ht="45" customHeight="1">
      <c r="B78" s="49">
        <v>64</v>
      </c>
      <c r="C78" s="11"/>
      <c r="D78" s="22" t="str">
        <f t="shared" si="2"/>
        <v/>
      </c>
      <c r="E78" s="22" t="str">
        <f t="shared" si="3"/>
        <v/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25"/>
      <c r="V78" s="31" t="e">
        <f>VLOOKUP(F78, Slownik!$B$5:$C$117, 2, FALSE)</f>
        <v>#N/A</v>
      </c>
      <c r="W78" s="31" t="e">
        <f>VLOOKUP(G78, Slownik!$B$16:$C$29, 2, FALSE)</f>
        <v>#N/A</v>
      </c>
      <c r="X78" s="31" t="e">
        <f>VLOOKUP(H78, Slownik!$B$32:$C$46, 2, FALSE)</f>
        <v>#N/A</v>
      </c>
      <c r="Y78" s="31" t="e">
        <f>VLOOKUP(I78, Slownik!$B$49:$C$53, 2, FALSE)</f>
        <v>#N/A</v>
      </c>
      <c r="Z78" s="31" t="e">
        <f>VLOOKUP(J78, Slownik!$B$58:$C$64, 2, FALSE)</f>
        <v>#N/A</v>
      </c>
      <c r="AA78" s="31" t="e">
        <f>VLOOKUP(K78, Slownik!$B$67:$C$82, 2, FALSE)</f>
        <v>#N/A</v>
      </c>
      <c r="AB78" s="31" t="e">
        <f>VLOOKUP(L78, Slownik!$B$85:$C$89, 2, FALSE)</f>
        <v>#N/A</v>
      </c>
      <c r="AC78" s="31" t="e">
        <f>VLOOKUP(M78, Slownik!$B$92:$C$96, 2, FALSE)</f>
        <v>#N/A</v>
      </c>
      <c r="AD78" s="31" t="e">
        <f>VLOOKUP(N78, Slownik!$B$99:$C$103, 2, FALSE)</f>
        <v>#N/A</v>
      </c>
      <c r="AE78" s="31" t="e">
        <f>VLOOKUP(O78,Slownik!$B$108:$C$112,2,FALSE)</f>
        <v>#N/A</v>
      </c>
      <c r="AF78" s="31">
        <f>IFERROR(VLOOKUP(P78,Slownik!$B$115:$C$115,2,FALSE),1)</f>
        <v>1</v>
      </c>
      <c r="AG78" s="31">
        <f>IFERROR(VLOOKUP(Q78,Slownik!$B$116:$C$116,2,FALSE),1)</f>
        <v>1</v>
      </c>
      <c r="AH78" s="31">
        <f>IFERROR(VLOOKUP(R78,Slownik!$B$117:$C$117,2,FALSE),1)</f>
        <v>1</v>
      </c>
      <c r="AI78" s="31">
        <f>IFERROR(VLOOKUP(S78,Slownik!$B$118:$C$118,2,FALSE),1)</f>
        <v>1</v>
      </c>
      <c r="AJ78" s="31">
        <f>IFERROR(VLOOKUP(T78,Slownik!$B$119:$C$119,2,FALSE),1)</f>
        <v>1</v>
      </c>
      <c r="AK78" s="31">
        <f t="shared" si="4"/>
        <v>5</v>
      </c>
      <c r="AL78" s="31" t="e">
        <f>VLOOKUP(U78,Slownik!$B$122:$C$126,2,FALSE)</f>
        <v>#N/A</v>
      </c>
      <c r="AM78" s="31" t="e">
        <f t="shared" si="5"/>
        <v>#N/A</v>
      </c>
      <c r="AN78" s="31" t="e">
        <f t="shared" si="6"/>
        <v>#N/A</v>
      </c>
      <c r="AO78" s="31" t="e">
        <f t="shared" si="7"/>
        <v>#N/A</v>
      </c>
    </row>
    <row r="79" spans="2:41" ht="45" customHeight="1">
      <c r="B79" s="50">
        <v>65</v>
      </c>
      <c r="C79" s="11"/>
      <c r="D79" s="22" t="str">
        <f t="shared" si="2"/>
        <v/>
      </c>
      <c r="E79" s="22" t="str">
        <f t="shared" si="3"/>
        <v/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25"/>
      <c r="V79" s="31" t="e">
        <f>VLOOKUP(F79, Slownik!$B$5:$C$117, 2, FALSE)</f>
        <v>#N/A</v>
      </c>
      <c r="W79" s="31" t="e">
        <f>VLOOKUP(G79, Slownik!$B$16:$C$29, 2, FALSE)</f>
        <v>#N/A</v>
      </c>
      <c r="X79" s="31" t="e">
        <f>VLOOKUP(H79, Slownik!$B$32:$C$46, 2, FALSE)</f>
        <v>#N/A</v>
      </c>
      <c r="Y79" s="31" t="e">
        <f>VLOOKUP(I79, Slownik!$B$49:$C$53, 2, FALSE)</f>
        <v>#N/A</v>
      </c>
      <c r="Z79" s="31" t="e">
        <f>VLOOKUP(J79, Slownik!$B$58:$C$64, 2, FALSE)</f>
        <v>#N/A</v>
      </c>
      <c r="AA79" s="31" t="e">
        <f>VLOOKUP(K79, Slownik!$B$67:$C$82, 2, FALSE)</f>
        <v>#N/A</v>
      </c>
      <c r="AB79" s="31" t="e">
        <f>VLOOKUP(L79, Slownik!$B$85:$C$89, 2, FALSE)</f>
        <v>#N/A</v>
      </c>
      <c r="AC79" s="31" t="e">
        <f>VLOOKUP(M79, Slownik!$B$92:$C$96, 2, FALSE)</f>
        <v>#N/A</v>
      </c>
      <c r="AD79" s="31" t="e">
        <f>VLOOKUP(N79, Slownik!$B$99:$C$103, 2, FALSE)</f>
        <v>#N/A</v>
      </c>
      <c r="AE79" s="31" t="e">
        <f>VLOOKUP(O79,Slownik!$B$108:$C$112,2,FALSE)</f>
        <v>#N/A</v>
      </c>
      <c r="AF79" s="31">
        <f>IFERROR(VLOOKUP(P79,Slownik!$B$115:$C$115,2,FALSE),1)</f>
        <v>1</v>
      </c>
      <c r="AG79" s="31">
        <f>IFERROR(VLOOKUP(Q79,Slownik!$B$116:$C$116,2,FALSE),1)</f>
        <v>1</v>
      </c>
      <c r="AH79" s="31">
        <f>IFERROR(VLOOKUP(R79,Slownik!$B$117:$C$117,2,FALSE),1)</f>
        <v>1</v>
      </c>
      <c r="AI79" s="31">
        <f>IFERROR(VLOOKUP(S79,Slownik!$B$118:$C$118,2,FALSE),1)</f>
        <v>1</v>
      </c>
      <c r="AJ79" s="31">
        <f>IFERROR(VLOOKUP(T79,Slownik!$B$119:$C$119,2,FALSE),1)</f>
        <v>1</v>
      </c>
      <c r="AK79" s="31">
        <f t="shared" si="4"/>
        <v>5</v>
      </c>
      <c r="AL79" s="31" t="e">
        <f>VLOOKUP(U79,Slownik!$B$122:$C$126,2,FALSE)</f>
        <v>#N/A</v>
      </c>
      <c r="AM79" s="31" t="e">
        <f t="shared" si="5"/>
        <v>#N/A</v>
      </c>
      <c r="AN79" s="31" t="e">
        <f t="shared" si="6"/>
        <v>#N/A</v>
      </c>
      <c r="AO79" s="31" t="e">
        <f t="shared" si="7"/>
        <v>#N/A</v>
      </c>
    </row>
    <row r="80" spans="2:41" ht="45" customHeight="1">
      <c r="B80" s="50">
        <v>66</v>
      </c>
      <c r="C80" s="11"/>
      <c r="D80" s="22" t="str">
        <f t="shared" ref="D80:D101" si="8">IF(E80="","",IF(E80&gt;=$F$6,"I",IF(E80&gt;=$F$7,"II",IF(E80&gt;=$F$8,"III",IF(E80&gt;=$F$9,"IV","V")))))</f>
        <v/>
      </c>
      <c r="E80" s="22" t="str">
        <f t="shared" ref="E80:E101" si="9">IFERROR(V80*(AM80+AN80+AO80),"")</f>
        <v/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25"/>
      <c r="V80" s="31" t="e">
        <f>VLOOKUP(F80, Slownik!$B$5:$C$117, 2, FALSE)</f>
        <v>#N/A</v>
      </c>
      <c r="W80" s="31" t="e">
        <f>VLOOKUP(G80, Slownik!$B$16:$C$29, 2, FALSE)</f>
        <v>#N/A</v>
      </c>
      <c r="X80" s="31" t="e">
        <f>VLOOKUP(H80, Slownik!$B$32:$C$46, 2, FALSE)</f>
        <v>#N/A</v>
      </c>
      <c r="Y80" s="31" t="e">
        <f>VLOOKUP(I80, Slownik!$B$49:$C$53, 2, FALSE)</f>
        <v>#N/A</v>
      </c>
      <c r="Z80" s="31" t="e">
        <f>VLOOKUP(J80, Slownik!$B$58:$C$64, 2, FALSE)</f>
        <v>#N/A</v>
      </c>
      <c r="AA80" s="31" t="e">
        <f>VLOOKUP(K80, Slownik!$B$67:$C$82, 2, FALSE)</f>
        <v>#N/A</v>
      </c>
      <c r="AB80" s="31" t="e">
        <f>VLOOKUP(L80, Slownik!$B$85:$C$89, 2, FALSE)</f>
        <v>#N/A</v>
      </c>
      <c r="AC80" s="31" t="e">
        <f>VLOOKUP(M80, Slownik!$B$92:$C$96, 2, FALSE)</f>
        <v>#N/A</v>
      </c>
      <c r="AD80" s="31" t="e">
        <f>VLOOKUP(N80, Slownik!$B$99:$C$103, 2, FALSE)</f>
        <v>#N/A</v>
      </c>
      <c r="AE80" s="31" t="e">
        <f>VLOOKUP(O80,Slownik!$B$108:$C$112,2,FALSE)</f>
        <v>#N/A</v>
      </c>
      <c r="AF80" s="31">
        <f>IFERROR(VLOOKUP(P80,Slownik!$B$115:$C$115,2,FALSE),1)</f>
        <v>1</v>
      </c>
      <c r="AG80" s="31">
        <f>IFERROR(VLOOKUP(Q80,Slownik!$B$116:$C$116,2,FALSE),1)</f>
        <v>1</v>
      </c>
      <c r="AH80" s="31">
        <f>IFERROR(VLOOKUP(R80,Slownik!$B$117:$C$117,2,FALSE),1)</f>
        <v>1</v>
      </c>
      <c r="AI80" s="31">
        <f>IFERROR(VLOOKUP(S80,Slownik!$B$118:$C$118,2,FALSE),1)</f>
        <v>1</v>
      </c>
      <c r="AJ80" s="31">
        <f>IFERROR(VLOOKUP(T80,Slownik!$B$119:$C$119,2,FALSE),1)</f>
        <v>1</v>
      </c>
      <c r="AK80" s="31">
        <f t="shared" ref="AK80:AK101" si="10">IF(SUM(AF80:AJ80)&lt;=1,1,SUM(AF80:AJ80))</f>
        <v>5</v>
      </c>
      <c r="AL80" s="31" t="e">
        <f>VLOOKUP(U80,Slownik!$B$122:$C$126,2,FALSE)</f>
        <v>#N/A</v>
      </c>
      <c r="AM80" s="31" t="e">
        <f t="shared" ref="AM80:AM101" si="11">SUM(W80:Y80)</f>
        <v>#N/A</v>
      </c>
      <c r="AN80" s="31" t="e">
        <f t="shared" ref="AN80:AN101" si="12">SUM(Z80:AD80)</f>
        <v>#N/A</v>
      </c>
      <c r="AO80" s="31" t="e">
        <f t="shared" ref="AO80:AO101" si="13">SUM(AE80,AK80,AL80)</f>
        <v>#N/A</v>
      </c>
    </row>
    <row r="81" spans="2:41" ht="45" customHeight="1">
      <c r="B81" s="49">
        <v>67</v>
      </c>
      <c r="C81" s="11"/>
      <c r="D81" s="22" t="str">
        <f t="shared" si="8"/>
        <v/>
      </c>
      <c r="E81" s="22" t="str">
        <f t="shared" si="9"/>
        <v/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25"/>
      <c r="V81" s="31" t="e">
        <f>VLOOKUP(F81, Slownik!$B$5:$C$117, 2, FALSE)</f>
        <v>#N/A</v>
      </c>
      <c r="W81" s="31" t="e">
        <f>VLOOKUP(G81, Slownik!$B$16:$C$29, 2, FALSE)</f>
        <v>#N/A</v>
      </c>
      <c r="X81" s="31" t="e">
        <f>VLOOKUP(H81, Slownik!$B$32:$C$46, 2, FALSE)</f>
        <v>#N/A</v>
      </c>
      <c r="Y81" s="31" t="e">
        <f>VLOOKUP(I81, Slownik!$B$49:$C$53, 2, FALSE)</f>
        <v>#N/A</v>
      </c>
      <c r="Z81" s="31" t="e">
        <f>VLOOKUP(J81, Slownik!$B$58:$C$64, 2, FALSE)</f>
        <v>#N/A</v>
      </c>
      <c r="AA81" s="31" t="e">
        <f>VLOOKUP(K81, Slownik!$B$67:$C$82, 2, FALSE)</f>
        <v>#N/A</v>
      </c>
      <c r="AB81" s="31" t="e">
        <f>VLOOKUP(L81, Slownik!$B$85:$C$89, 2, FALSE)</f>
        <v>#N/A</v>
      </c>
      <c r="AC81" s="31" t="e">
        <f>VLOOKUP(M81, Slownik!$B$92:$C$96, 2, FALSE)</f>
        <v>#N/A</v>
      </c>
      <c r="AD81" s="31" t="e">
        <f>VLOOKUP(N81, Slownik!$B$99:$C$103, 2, FALSE)</f>
        <v>#N/A</v>
      </c>
      <c r="AE81" s="31" t="e">
        <f>VLOOKUP(O81,Slownik!$B$108:$C$112,2,FALSE)</f>
        <v>#N/A</v>
      </c>
      <c r="AF81" s="31">
        <f>IFERROR(VLOOKUP(P81,Slownik!$B$115:$C$115,2,FALSE),1)</f>
        <v>1</v>
      </c>
      <c r="AG81" s="31">
        <f>IFERROR(VLOOKUP(Q81,Slownik!$B$116:$C$116,2,FALSE),1)</f>
        <v>1</v>
      </c>
      <c r="AH81" s="31">
        <f>IFERROR(VLOOKUP(R81,Slownik!$B$117:$C$117,2,FALSE),1)</f>
        <v>1</v>
      </c>
      <c r="AI81" s="31">
        <f>IFERROR(VLOOKUP(S81,Slownik!$B$118:$C$118,2,FALSE),1)</f>
        <v>1</v>
      </c>
      <c r="AJ81" s="31">
        <f>IFERROR(VLOOKUP(T81,Slownik!$B$119:$C$119,2,FALSE),1)</f>
        <v>1</v>
      </c>
      <c r="AK81" s="31">
        <f t="shared" si="10"/>
        <v>5</v>
      </c>
      <c r="AL81" s="31" t="e">
        <f>VLOOKUP(U81,Slownik!$B$122:$C$126,2,FALSE)</f>
        <v>#N/A</v>
      </c>
      <c r="AM81" s="31" t="e">
        <f t="shared" si="11"/>
        <v>#N/A</v>
      </c>
      <c r="AN81" s="31" t="e">
        <f t="shared" si="12"/>
        <v>#N/A</v>
      </c>
      <c r="AO81" s="31" t="e">
        <f t="shared" si="13"/>
        <v>#N/A</v>
      </c>
    </row>
    <row r="82" spans="2:41" ht="45" customHeight="1">
      <c r="B82" s="50">
        <v>68</v>
      </c>
      <c r="C82" s="11"/>
      <c r="D82" s="22" t="str">
        <f t="shared" si="8"/>
        <v/>
      </c>
      <c r="E82" s="22" t="str">
        <f t="shared" si="9"/>
        <v/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25"/>
      <c r="V82" s="31" t="e">
        <f>VLOOKUP(F82, Slownik!$B$5:$C$117, 2, FALSE)</f>
        <v>#N/A</v>
      </c>
      <c r="W82" s="31" t="e">
        <f>VLOOKUP(G82, Slownik!$B$16:$C$29, 2, FALSE)</f>
        <v>#N/A</v>
      </c>
      <c r="X82" s="31" t="e">
        <f>VLOOKUP(H82, Slownik!$B$32:$C$46, 2, FALSE)</f>
        <v>#N/A</v>
      </c>
      <c r="Y82" s="31" t="e">
        <f>VLOOKUP(I82, Slownik!$B$49:$C$53, 2, FALSE)</f>
        <v>#N/A</v>
      </c>
      <c r="Z82" s="31" t="e">
        <f>VLOOKUP(J82, Slownik!$B$58:$C$64, 2, FALSE)</f>
        <v>#N/A</v>
      </c>
      <c r="AA82" s="31" t="e">
        <f>VLOOKUP(K82, Slownik!$B$67:$C$82, 2, FALSE)</f>
        <v>#N/A</v>
      </c>
      <c r="AB82" s="31" t="e">
        <f>VLOOKUP(L82, Slownik!$B$85:$C$89, 2, FALSE)</f>
        <v>#N/A</v>
      </c>
      <c r="AC82" s="31" t="e">
        <f>VLOOKUP(M82, Slownik!$B$92:$C$96, 2, FALSE)</f>
        <v>#N/A</v>
      </c>
      <c r="AD82" s="31" t="e">
        <f>VLOOKUP(N82, Slownik!$B$99:$C$103, 2, FALSE)</f>
        <v>#N/A</v>
      </c>
      <c r="AE82" s="31" t="e">
        <f>VLOOKUP(O82,Slownik!$B$108:$C$112,2,FALSE)</f>
        <v>#N/A</v>
      </c>
      <c r="AF82" s="31">
        <f>IFERROR(VLOOKUP(P82,Slownik!$B$115:$C$115,2,FALSE),1)</f>
        <v>1</v>
      </c>
      <c r="AG82" s="31">
        <f>IFERROR(VLOOKUP(Q82,Slownik!$B$116:$C$116,2,FALSE),1)</f>
        <v>1</v>
      </c>
      <c r="AH82" s="31">
        <f>IFERROR(VLOOKUP(R82,Slownik!$B$117:$C$117,2,FALSE),1)</f>
        <v>1</v>
      </c>
      <c r="AI82" s="31">
        <f>IFERROR(VLOOKUP(S82,Slownik!$B$118:$C$118,2,FALSE),1)</f>
        <v>1</v>
      </c>
      <c r="AJ82" s="31">
        <f>IFERROR(VLOOKUP(T82,Slownik!$B$119:$C$119,2,FALSE),1)</f>
        <v>1</v>
      </c>
      <c r="AK82" s="31">
        <f t="shared" si="10"/>
        <v>5</v>
      </c>
      <c r="AL82" s="31" t="e">
        <f>VLOOKUP(U82,Slownik!$B$122:$C$126,2,FALSE)</f>
        <v>#N/A</v>
      </c>
      <c r="AM82" s="31" t="e">
        <f t="shared" si="11"/>
        <v>#N/A</v>
      </c>
      <c r="AN82" s="31" t="e">
        <f t="shared" si="12"/>
        <v>#N/A</v>
      </c>
      <c r="AO82" s="31" t="e">
        <f t="shared" si="13"/>
        <v>#N/A</v>
      </c>
    </row>
    <row r="83" spans="2:41" ht="45" customHeight="1">
      <c r="B83" s="50">
        <v>69</v>
      </c>
      <c r="C83" s="11"/>
      <c r="D83" s="22" t="str">
        <f t="shared" si="8"/>
        <v/>
      </c>
      <c r="E83" s="22" t="str">
        <f t="shared" si="9"/>
        <v/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25"/>
      <c r="V83" s="31" t="e">
        <f>VLOOKUP(F83, Slownik!$B$5:$C$117, 2, FALSE)</f>
        <v>#N/A</v>
      </c>
      <c r="W83" s="31" t="e">
        <f>VLOOKUP(G83, Slownik!$B$16:$C$29, 2, FALSE)</f>
        <v>#N/A</v>
      </c>
      <c r="X83" s="31" t="e">
        <f>VLOOKUP(H83, Slownik!$B$32:$C$46, 2, FALSE)</f>
        <v>#N/A</v>
      </c>
      <c r="Y83" s="31" t="e">
        <f>VLOOKUP(I83, Slownik!$B$49:$C$53, 2, FALSE)</f>
        <v>#N/A</v>
      </c>
      <c r="Z83" s="31" t="e">
        <f>VLOOKUP(J83, Slownik!$B$58:$C$64, 2, FALSE)</f>
        <v>#N/A</v>
      </c>
      <c r="AA83" s="31" t="e">
        <f>VLOOKUP(K83, Slownik!$B$67:$C$82, 2, FALSE)</f>
        <v>#N/A</v>
      </c>
      <c r="AB83" s="31" t="e">
        <f>VLOOKUP(L83, Slownik!$B$85:$C$89, 2, FALSE)</f>
        <v>#N/A</v>
      </c>
      <c r="AC83" s="31" t="e">
        <f>VLOOKUP(M83, Slownik!$B$92:$C$96, 2, FALSE)</f>
        <v>#N/A</v>
      </c>
      <c r="AD83" s="31" t="e">
        <f>VLOOKUP(N83, Slownik!$B$99:$C$103, 2, FALSE)</f>
        <v>#N/A</v>
      </c>
      <c r="AE83" s="31" t="e">
        <f>VLOOKUP(O83,Slownik!$B$108:$C$112,2,FALSE)</f>
        <v>#N/A</v>
      </c>
      <c r="AF83" s="31">
        <f>IFERROR(VLOOKUP(P83,Slownik!$B$115:$C$115,2,FALSE),1)</f>
        <v>1</v>
      </c>
      <c r="AG83" s="31">
        <f>IFERROR(VLOOKUP(Q83,Slownik!$B$116:$C$116,2,FALSE),1)</f>
        <v>1</v>
      </c>
      <c r="AH83" s="31">
        <f>IFERROR(VLOOKUP(R83,Slownik!$B$117:$C$117,2,FALSE),1)</f>
        <v>1</v>
      </c>
      <c r="AI83" s="31">
        <f>IFERROR(VLOOKUP(S83,Slownik!$B$118:$C$118,2,FALSE),1)</f>
        <v>1</v>
      </c>
      <c r="AJ83" s="31">
        <f>IFERROR(VLOOKUP(T83,Slownik!$B$119:$C$119,2,FALSE),1)</f>
        <v>1</v>
      </c>
      <c r="AK83" s="31">
        <f t="shared" si="10"/>
        <v>5</v>
      </c>
      <c r="AL83" s="31" t="e">
        <f>VLOOKUP(U83,Slownik!$B$122:$C$126,2,FALSE)</f>
        <v>#N/A</v>
      </c>
      <c r="AM83" s="31" t="e">
        <f t="shared" si="11"/>
        <v>#N/A</v>
      </c>
      <c r="AN83" s="31" t="e">
        <f t="shared" si="12"/>
        <v>#N/A</v>
      </c>
      <c r="AO83" s="31" t="e">
        <f t="shared" si="13"/>
        <v>#N/A</v>
      </c>
    </row>
    <row r="84" spans="2:41" ht="45" customHeight="1">
      <c r="B84" s="49">
        <v>70</v>
      </c>
      <c r="C84" s="11"/>
      <c r="D84" s="22" t="str">
        <f t="shared" si="8"/>
        <v/>
      </c>
      <c r="E84" s="22" t="str">
        <f t="shared" si="9"/>
        <v/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25"/>
      <c r="V84" s="31" t="e">
        <f>VLOOKUP(F84, Slownik!$B$5:$C$117, 2, FALSE)</f>
        <v>#N/A</v>
      </c>
      <c r="W84" s="31" t="e">
        <f>VLOOKUP(G84, Slownik!$B$16:$C$29, 2, FALSE)</f>
        <v>#N/A</v>
      </c>
      <c r="X84" s="31" t="e">
        <f>VLOOKUP(H84, Slownik!$B$32:$C$46, 2, FALSE)</f>
        <v>#N/A</v>
      </c>
      <c r="Y84" s="31" t="e">
        <f>VLOOKUP(I84, Slownik!$B$49:$C$53, 2, FALSE)</f>
        <v>#N/A</v>
      </c>
      <c r="Z84" s="31" t="e">
        <f>VLOOKUP(J84, Slownik!$B$58:$C$64, 2, FALSE)</f>
        <v>#N/A</v>
      </c>
      <c r="AA84" s="31" t="e">
        <f>VLOOKUP(K84, Slownik!$B$67:$C$82, 2, FALSE)</f>
        <v>#N/A</v>
      </c>
      <c r="AB84" s="31" t="e">
        <f>VLOOKUP(L84, Slownik!$B$85:$C$89, 2, FALSE)</f>
        <v>#N/A</v>
      </c>
      <c r="AC84" s="31" t="e">
        <f>VLOOKUP(M84, Slownik!$B$92:$C$96, 2, FALSE)</f>
        <v>#N/A</v>
      </c>
      <c r="AD84" s="31" t="e">
        <f>VLOOKUP(N84, Slownik!$B$99:$C$103, 2, FALSE)</f>
        <v>#N/A</v>
      </c>
      <c r="AE84" s="31" t="e">
        <f>VLOOKUP(O84,Slownik!$B$108:$C$112,2,FALSE)</f>
        <v>#N/A</v>
      </c>
      <c r="AF84" s="31">
        <f>IFERROR(VLOOKUP(P84,Slownik!$B$115:$C$115,2,FALSE),1)</f>
        <v>1</v>
      </c>
      <c r="AG84" s="31">
        <f>IFERROR(VLOOKUP(Q84,Slownik!$B$116:$C$116,2,FALSE),1)</f>
        <v>1</v>
      </c>
      <c r="AH84" s="31">
        <f>IFERROR(VLOOKUP(R84,Slownik!$B$117:$C$117,2,FALSE),1)</f>
        <v>1</v>
      </c>
      <c r="AI84" s="31">
        <f>IFERROR(VLOOKUP(S84,Slownik!$B$118:$C$118,2,FALSE),1)</f>
        <v>1</v>
      </c>
      <c r="AJ84" s="31">
        <f>IFERROR(VLOOKUP(T84,Slownik!$B$119:$C$119,2,FALSE),1)</f>
        <v>1</v>
      </c>
      <c r="AK84" s="31">
        <f t="shared" si="10"/>
        <v>5</v>
      </c>
      <c r="AL84" s="31" t="e">
        <f>VLOOKUP(U84,Slownik!$B$122:$C$126,2,FALSE)</f>
        <v>#N/A</v>
      </c>
      <c r="AM84" s="31" t="e">
        <f t="shared" si="11"/>
        <v>#N/A</v>
      </c>
      <c r="AN84" s="31" t="e">
        <f t="shared" si="12"/>
        <v>#N/A</v>
      </c>
      <c r="AO84" s="31" t="e">
        <f t="shared" si="13"/>
        <v>#N/A</v>
      </c>
    </row>
    <row r="85" spans="2:41" ht="45" customHeight="1">
      <c r="B85" s="50">
        <v>71</v>
      </c>
      <c r="C85" s="11"/>
      <c r="D85" s="22" t="str">
        <f t="shared" si="8"/>
        <v/>
      </c>
      <c r="E85" s="22" t="str">
        <f t="shared" si="9"/>
        <v/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25"/>
      <c r="V85" s="31" t="e">
        <f>VLOOKUP(F85, Slownik!$B$5:$C$117, 2, FALSE)</f>
        <v>#N/A</v>
      </c>
      <c r="W85" s="31" t="e">
        <f>VLOOKUP(G85, Slownik!$B$16:$C$29, 2, FALSE)</f>
        <v>#N/A</v>
      </c>
      <c r="X85" s="31" t="e">
        <f>VLOOKUP(H85, Slownik!$B$32:$C$46, 2, FALSE)</f>
        <v>#N/A</v>
      </c>
      <c r="Y85" s="31" t="e">
        <f>VLOOKUP(I85, Slownik!$B$49:$C$53, 2, FALSE)</f>
        <v>#N/A</v>
      </c>
      <c r="Z85" s="31" t="e">
        <f>VLOOKUP(J85, Slownik!$B$58:$C$64, 2, FALSE)</f>
        <v>#N/A</v>
      </c>
      <c r="AA85" s="31" t="e">
        <f>VLOOKUP(K85, Slownik!$B$67:$C$82, 2, FALSE)</f>
        <v>#N/A</v>
      </c>
      <c r="AB85" s="31" t="e">
        <f>VLOOKUP(L85, Slownik!$B$85:$C$89, 2, FALSE)</f>
        <v>#N/A</v>
      </c>
      <c r="AC85" s="31" t="e">
        <f>VLOOKUP(M85, Slownik!$B$92:$C$96, 2, FALSE)</f>
        <v>#N/A</v>
      </c>
      <c r="AD85" s="31" t="e">
        <f>VLOOKUP(N85, Slownik!$B$99:$C$103, 2, FALSE)</f>
        <v>#N/A</v>
      </c>
      <c r="AE85" s="31" t="e">
        <f>VLOOKUP(O85,Slownik!$B$108:$C$112,2,FALSE)</f>
        <v>#N/A</v>
      </c>
      <c r="AF85" s="31">
        <f>IFERROR(VLOOKUP(P85,Slownik!$B$115:$C$115,2,FALSE),1)</f>
        <v>1</v>
      </c>
      <c r="AG85" s="31">
        <f>IFERROR(VLOOKUP(Q85,Slownik!$B$116:$C$116,2,FALSE),1)</f>
        <v>1</v>
      </c>
      <c r="AH85" s="31">
        <f>IFERROR(VLOOKUP(R85,Slownik!$B$117:$C$117,2,FALSE),1)</f>
        <v>1</v>
      </c>
      <c r="AI85" s="31">
        <f>IFERROR(VLOOKUP(S85,Slownik!$B$118:$C$118,2,FALSE),1)</f>
        <v>1</v>
      </c>
      <c r="AJ85" s="31">
        <f>IFERROR(VLOOKUP(T85,Slownik!$B$119:$C$119,2,FALSE),1)</f>
        <v>1</v>
      </c>
      <c r="AK85" s="31">
        <f t="shared" si="10"/>
        <v>5</v>
      </c>
      <c r="AL85" s="31" t="e">
        <f>VLOOKUP(U85,Slownik!$B$122:$C$126,2,FALSE)</f>
        <v>#N/A</v>
      </c>
      <c r="AM85" s="31" t="e">
        <f t="shared" si="11"/>
        <v>#N/A</v>
      </c>
      <c r="AN85" s="31" t="e">
        <f t="shared" si="12"/>
        <v>#N/A</v>
      </c>
      <c r="AO85" s="31" t="e">
        <f t="shared" si="13"/>
        <v>#N/A</v>
      </c>
    </row>
    <row r="86" spans="2:41" ht="45" customHeight="1">
      <c r="B86" s="50">
        <v>72</v>
      </c>
      <c r="C86" s="11"/>
      <c r="D86" s="22" t="str">
        <f t="shared" si="8"/>
        <v/>
      </c>
      <c r="E86" s="22" t="str">
        <f t="shared" si="9"/>
        <v/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25"/>
      <c r="V86" s="31" t="e">
        <f>VLOOKUP(F86, Slownik!$B$5:$C$117, 2, FALSE)</f>
        <v>#N/A</v>
      </c>
      <c r="W86" s="31" t="e">
        <f>VLOOKUP(G86, Slownik!$B$16:$C$29, 2, FALSE)</f>
        <v>#N/A</v>
      </c>
      <c r="X86" s="31" t="e">
        <f>VLOOKUP(H86, Slownik!$B$32:$C$46, 2, FALSE)</f>
        <v>#N/A</v>
      </c>
      <c r="Y86" s="31" t="e">
        <f>VLOOKUP(I86, Slownik!$B$49:$C$53, 2, FALSE)</f>
        <v>#N/A</v>
      </c>
      <c r="Z86" s="31" t="e">
        <f>VLOOKUP(J86, Slownik!$B$58:$C$64, 2, FALSE)</f>
        <v>#N/A</v>
      </c>
      <c r="AA86" s="31" t="e">
        <f>VLOOKUP(K86, Slownik!$B$67:$C$82, 2, FALSE)</f>
        <v>#N/A</v>
      </c>
      <c r="AB86" s="31" t="e">
        <f>VLOOKUP(L86, Slownik!$B$85:$C$89, 2, FALSE)</f>
        <v>#N/A</v>
      </c>
      <c r="AC86" s="31" t="e">
        <f>VLOOKUP(M86, Slownik!$B$92:$C$96, 2, FALSE)</f>
        <v>#N/A</v>
      </c>
      <c r="AD86" s="31" t="e">
        <f>VLOOKUP(N86, Slownik!$B$99:$C$103, 2, FALSE)</f>
        <v>#N/A</v>
      </c>
      <c r="AE86" s="31" t="e">
        <f>VLOOKUP(O86,Slownik!$B$108:$C$112,2,FALSE)</f>
        <v>#N/A</v>
      </c>
      <c r="AF86" s="31">
        <f>IFERROR(VLOOKUP(P86,Slownik!$B$115:$C$115,2,FALSE),1)</f>
        <v>1</v>
      </c>
      <c r="AG86" s="31">
        <f>IFERROR(VLOOKUP(Q86,Slownik!$B$116:$C$116,2,FALSE),1)</f>
        <v>1</v>
      </c>
      <c r="AH86" s="31">
        <f>IFERROR(VLOOKUP(R86,Slownik!$B$117:$C$117,2,FALSE),1)</f>
        <v>1</v>
      </c>
      <c r="AI86" s="31">
        <f>IFERROR(VLOOKUP(S86,Slownik!$B$118:$C$118,2,FALSE),1)</f>
        <v>1</v>
      </c>
      <c r="AJ86" s="31">
        <f>IFERROR(VLOOKUP(T86,Slownik!$B$119:$C$119,2,FALSE),1)</f>
        <v>1</v>
      </c>
      <c r="AK86" s="31">
        <f t="shared" si="10"/>
        <v>5</v>
      </c>
      <c r="AL86" s="31" t="e">
        <f>VLOOKUP(U86,Slownik!$B$122:$C$126,2,FALSE)</f>
        <v>#N/A</v>
      </c>
      <c r="AM86" s="31" t="e">
        <f t="shared" si="11"/>
        <v>#N/A</v>
      </c>
      <c r="AN86" s="31" t="e">
        <f t="shared" si="12"/>
        <v>#N/A</v>
      </c>
      <c r="AO86" s="31" t="e">
        <f t="shared" si="13"/>
        <v>#N/A</v>
      </c>
    </row>
    <row r="87" spans="2:41" ht="45" customHeight="1">
      <c r="B87" s="49">
        <v>73</v>
      </c>
      <c r="C87" s="11"/>
      <c r="D87" s="22" t="str">
        <f t="shared" si="8"/>
        <v/>
      </c>
      <c r="E87" s="22" t="str">
        <f t="shared" si="9"/>
        <v/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25"/>
      <c r="V87" s="31" t="e">
        <f>VLOOKUP(F87, Slownik!$B$5:$C$117, 2, FALSE)</f>
        <v>#N/A</v>
      </c>
      <c r="W87" s="31" t="e">
        <f>VLOOKUP(G87, Slownik!$B$16:$C$29, 2, FALSE)</f>
        <v>#N/A</v>
      </c>
      <c r="X87" s="31" t="e">
        <f>VLOOKUP(H87, Slownik!$B$32:$C$46, 2, FALSE)</f>
        <v>#N/A</v>
      </c>
      <c r="Y87" s="31" t="e">
        <f>VLOOKUP(I87, Slownik!$B$49:$C$53, 2, FALSE)</f>
        <v>#N/A</v>
      </c>
      <c r="Z87" s="31" t="e">
        <f>VLOOKUP(J87, Slownik!$B$58:$C$64, 2, FALSE)</f>
        <v>#N/A</v>
      </c>
      <c r="AA87" s="31" t="e">
        <f>VLOOKUP(K87, Slownik!$B$67:$C$82, 2, FALSE)</f>
        <v>#N/A</v>
      </c>
      <c r="AB87" s="31" t="e">
        <f>VLOOKUP(L87, Slownik!$B$85:$C$89, 2, FALSE)</f>
        <v>#N/A</v>
      </c>
      <c r="AC87" s="31" t="e">
        <f>VLOOKUP(M87, Slownik!$B$92:$C$96, 2, FALSE)</f>
        <v>#N/A</v>
      </c>
      <c r="AD87" s="31" t="e">
        <f>VLOOKUP(N87, Slownik!$B$99:$C$103, 2, FALSE)</f>
        <v>#N/A</v>
      </c>
      <c r="AE87" s="31" t="e">
        <f>VLOOKUP(O87,Slownik!$B$108:$C$112,2,FALSE)</f>
        <v>#N/A</v>
      </c>
      <c r="AF87" s="31">
        <f>IFERROR(VLOOKUP(P87,Slownik!$B$115:$C$115,2,FALSE),1)</f>
        <v>1</v>
      </c>
      <c r="AG87" s="31">
        <f>IFERROR(VLOOKUP(Q87,Slownik!$B$116:$C$116,2,FALSE),1)</f>
        <v>1</v>
      </c>
      <c r="AH87" s="31">
        <f>IFERROR(VLOOKUP(R87,Slownik!$B$117:$C$117,2,FALSE),1)</f>
        <v>1</v>
      </c>
      <c r="AI87" s="31">
        <f>IFERROR(VLOOKUP(S87,Slownik!$B$118:$C$118,2,FALSE),1)</f>
        <v>1</v>
      </c>
      <c r="AJ87" s="31">
        <f>IFERROR(VLOOKUP(T87,Slownik!$B$119:$C$119,2,FALSE),1)</f>
        <v>1</v>
      </c>
      <c r="AK87" s="31">
        <f t="shared" si="10"/>
        <v>5</v>
      </c>
      <c r="AL87" s="31" t="e">
        <f>VLOOKUP(U87,Slownik!$B$122:$C$126,2,FALSE)</f>
        <v>#N/A</v>
      </c>
      <c r="AM87" s="31" t="e">
        <f t="shared" si="11"/>
        <v>#N/A</v>
      </c>
      <c r="AN87" s="31" t="e">
        <f t="shared" si="12"/>
        <v>#N/A</v>
      </c>
      <c r="AO87" s="31" t="e">
        <f t="shared" si="13"/>
        <v>#N/A</v>
      </c>
    </row>
    <row r="88" spans="2:41" ht="45" customHeight="1">
      <c r="B88" s="50">
        <v>74</v>
      </c>
      <c r="C88" s="11"/>
      <c r="D88" s="22" t="str">
        <f t="shared" si="8"/>
        <v/>
      </c>
      <c r="E88" s="22" t="str">
        <f t="shared" si="9"/>
        <v/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25"/>
      <c r="V88" s="31" t="e">
        <f>VLOOKUP(F88, Slownik!$B$5:$C$117, 2, FALSE)</f>
        <v>#N/A</v>
      </c>
      <c r="W88" s="31" t="e">
        <f>VLOOKUP(G88, Slownik!$B$16:$C$29, 2, FALSE)</f>
        <v>#N/A</v>
      </c>
      <c r="X88" s="31" t="e">
        <f>VLOOKUP(H88, Slownik!$B$32:$C$46, 2, FALSE)</f>
        <v>#N/A</v>
      </c>
      <c r="Y88" s="31" t="e">
        <f>VLOOKUP(I88, Slownik!$B$49:$C$53, 2, FALSE)</f>
        <v>#N/A</v>
      </c>
      <c r="Z88" s="31" t="e">
        <f>VLOOKUP(J88, Slownik!$B$58:$C$64, 2, FALSE)</f>
        <v>#N/A</v>
      </c>
      <c r="AA88" s="31" t="e">
        <f>VLOOKUP(K88, Slownik!$B$67:$C$82, 2, FALSE)</f>
        <v>#N/A</v>
      </c>
      <c r="AB88" s="31" t="e">
        <f>VLOOKUP(L88, Slownik!$B$85:$C$89, 2, FALSE)</f>
        <v>#N/A</v>
      </c>
      <c r="AC88" s="31" t="e">
        <f>VLOOKUP(M88, Slownik!$B$92:$C$96, 2, FALSE)</f>
        <v>#N/A</v>
      </c>
      <c r="AD88" s="31" t="e">
        <f>VLOOKUP(N88, Slownik!$B$99:$C$103, 2, FALSE)</f>
        <v>#N/A</v>
      </c>
      <c r="AE88" s="31" t="e">
        <f>VLOOKUP(O88,Slownik!$B$108:$C$112,2,FALSE)</f>
        <v>#N/A</v>
      </c>
      <c r="AF88" s="31">
        <f>IFERROR(VLOOKUP(P88,Slownik!$B$115:$C$115,2,FALSE),1)</f>
        <v>1</v>
      </c>
      <c r="AG88" s="31">
        <f>IFERROR(VLOOKUP(Q88,Slownik!$B$116:$C$116,2,FALSE),1)</f>
        <v>1</v>
      </c>
      <c r="AH88" s="31">
        <f>IFERROR(VLOOKUP(R88,Slownik!$B$117:$C$117,2,FALSE),1)</f>
        <v>1</v>
      </c>
      <c r="AI88" s="31">
        <f>IFERROR(VLOOKUP(S88,Slownik!$B$118:$C$118,2,FALSE),1)</f>
        <v>1</v>
      </c>
      <c r="AJ88" s="31">
        <f>IFERROR(VLOOKUP(T88,Slownik!$B$119:$C$119,2,FALSE),1)</f>
        <v>1</v>
      </c>
      <c r="AK88" s="31">
        <f t="shared" si="10"/>
        <v>5</v>
      </c>
      <c r="AL88" s="31" t="e">
        <f>VLOOKUP(U88,Slownik!$B$122:$C$126,2,FALSE)</f>
        <v>#N/A</v>
      </c>
      <c r="AM88" s="31" t="e">
        <f t="shared" si="11"/>
        <v>#N/A</v>
      </c>
      <c r="AN88" s="31" t="e">
        <f t="shared" si="12"/>
        <v>#N/A</v>
      </c>
      <c r="AO88" s="31" t="e">
        <f t="shared" si="13"/>
        <v>#N/A</v>
      </c>
    </row>
    <row r="89" spans="2:41" ht="45" customHeight="1">
      <c r="B89" s="50">
        <v>75</v>
      </c>
      <c r="C89" s="11"/>
      <c r="D89" s="22" t="str">
        <f t="shared" si="8"/>
        <v/>
      </c>
      <c r="E89" s="22" t="str">
        <f t="shared" si="9"/>
        <v/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25"/>
      <c r="V89" s="31" t="e">
        <f>VLOOKUP(F89, Slownik!$B$5:$C$117, 2, FALSE)</f>
        <v>#N/A</v>
      </c>
      <c r="W89" s="31" t="e">
        <f>VLOOKUP(G89, Slownik!$B$16:$C$29, 2, FALSE)</f>
        <v>#N/A</v>
      </c>
      <c r="X89" s="31" t="e">
        <f>VLOOKUP(H89, Slownik!$B$32:$C$46, 2, FALSE)</f>
        <v>#N/A</v>
      </c>
      <c r="Y89" s="31" t="e">
        <f>VLOOKUP(I89, Slownik!$B$49:$C$53, 2, FALSE)</f>
        <v>#N/A</v>
      </c>
      <c r="Z89" s="31" t="e">
        <f>VLOOKUP(J89, Slownik!$B$58:$C$64, 2, FALSE)</f>
        <v>#N/A</v>
      </c>
      <c r="AA89" s="31" t="e">
        <f>VLOOKUP(K89, Slownik!$B$67:$C$82, 2, FALSE)</f>
        <v>#N/A</v>
      </c>
      <c r="AB89" s="31" t="e">
        <f>VLOOKUP(L89, Slownik!$B$85:$C$89, 2, FALSE)</f>
        <v>#N/A</v>
      </c>
      <c r="AC89" s="31" t="e">
        <f>VLOOKUP(M89, Slownik!$B$92:$C$96, 2, FALSE)</f>
        <v>#N/A</v>
      </c>
      <c r="AD89" s="31" t="e">
        <f>VLOOKUP(N89, Slownik!$B$99:$C$103, 2, FALSE)</f>
        <v>#N/A</v>
      </c>
      <c r="AE89" s="31" t="e">
        <f>VLOOKUP(O89,Slownik!$B$108:$C$112,2,FALSE)</f>
        <v>#N/A</v>
      </c>
      <c r="AF89" s="31">
        <f>IFERROR(VLOOKUP(P89,Slownik!$B$115:$C$115,2,FALSE),1)</f>
        <v>1</v>
      </c>
      <c r="AG89" s="31">
        <f>IFERROR(VLOOKUP(Q89,Slownik!$B$116:$C$116,2,FALSE),1)</f>
        <v>1</v>
      </c>
      <c r="AH89" s="31">
        <f>IFERROR(VLOOKUP(R89,Slownik!$B$117:$C$117,2,FALSE),1)</f>
        <v>1</v>
      </c>
      <c r="AI89" s="31">
        <f>IFERROR(VLOOKUP(S89,Slownik!$B$118:$C$118,2,FALSE),1)</f>
        <v>1</v>
      </c>
      <c r="AJ89" s="31">
        <f>IFERROR(VLOOKUP(T89,Slownik!$B$119:$C$119,2,FALSE),1)</f>
        <v>1</v>
      </c>
      <c r="AK89" s="31">
        <f t="shared" si="10"/>
        <v>5</v>
      </c>
      <c r="AL89" s="31" t="e">
        <f>VLOOKUP(U89,Slownik!$B$122:$C$126,2,FALSE)</f>
        <v>#N/A</v>
      </c>
      <c r="AM89" s="31" t="e">
        <f t="shared" si="11"/>
        <v>#N/A</v>
      </c>
      <c r="AN89" s="31" t="e">
        <f t="shared" si="12"/>
        <v>#N/A</v>
      </c>
      <c r="AO89" s="31" t="e">
        <f t="shared" si="13"/>
        <v>#N/A</v>
      </c>
    </row>
    <row r="90" spans="2:41" ht="45" customHeight="1">
      <c r="B90" s="49">
        <v>76</v>
      </c>
      <c r="C90" s="11"/>
      <c r="D90" s="22" t="str">
        <f t="shared" si="8"/>
        <v/>
      </c>
      <c r="E90" s="22" t="str">
        <f t="shared" si="9"/>
        <v/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25"/>
      <c r="V90" s="31" t="e">
        <f>VLOOKUP(F90, Slownik!$B$5:$C$117, 2, FALSE)</f>
        <v>#N/A</v>
      </c>
      <c r="W90" s="31" t="e">
        <f>VLOOKUP(G90, Slownik!$B$16:$C$29, 2, FALSE)</f>
        <v>#N/A</v>
      </c>
      <c r="X90" s="31" t="e">
        <f>VLOOKUP(H90, Slownik!$B$32:$C$46, 2, FALSE)</f>
        <v>#N/A</v>
      </c>
      <c r="Y90" s="31" t="e">
        <f>VLOOKUP(I90, Slownik!$B$49:$C$53, 2, FALSE)</f>
        <v>#N/A</v>
      </c>
      <c r="Z90" s="31" t="e">
        <f>VLOOKUP(J90, Slownik!$B$58:$C$64, 2, FALSE)</f>
        <v>#N/A</v>
      </c>
      <c r="AA90" s="31" t="e">
        <f>VLOOKUP(K90, Slownik!$B$67:$C$82, 2, FALSE)</f>
        <v>#N/A</v>
      </c>
      <c r="AB90" s="31" t="e">
        <f>VLOOKUP(L90, Slownik!$B$85:$C$89, 2, FALSE)</f>
        <v>#N/A</v>
      </c>
      <c r="AC90" s="31" t="e">
        <f>VLOOKUP(M90, Slownik!$B$92:$C$96, 2, FALSE)</f>
        <v>#N/A</v>
      </c>
      <c r="AD90" s="31" t="e">
        <f>VLOOKUP(N90, Slownik!$B$99:$C$103, 2, FALSE)</f>
        <v>#N/A</v>
      </c>
      <c r="AE90" s="31" t="e">
        <f>VLOOKUP(O90,Slownik!$B$108:$C$112,2,FALSE)</f>
        <v>#N/A</v>
      </c>
      <c r="AF90" s="31">
        <f>IFERROR(VLOOKUP(P90,Slownik!$B$115:$C$115,2,FALSE),1)</f>
        <v>1</v>
      </c>
      <c r="AG90" s="31">
        <f>IFERROR(VLOOKUP(Q90,Slownik!$B$116:$C$116,2,FALSE),1)</f>
        <v>1</v>
      </c>
      <c r="AH90" s="31">
        <f>IFERROR(VLOOKUP(R90,Slownik!$B$117:$C$117,2,FALSE),1)</f>
        <v>1</v>
      </c>
      <c r="AI90" s="31">
        <f>IFERROR(VLOOKUP(S90,Slownik!$B$118:$C$118,2,FALSE),1)</f>
        <v>1</v>
      </c>
      <c r="AJ90" s="31">
        <f>IFERROR(VLOOKUP(T90,Slownik!$B$119:$C$119,2,FALSE),1)</f>
        <v>1</v>
      </c>
      <c r="AK90" s="31">
        <f t="shared" si="10"/>
        <v>5</v>
      </c>
      <c r="AL90" s="31" t="e">
        <f>VLOOKUP(U90,Slownik!$B$122:$C$126,2,FALSE)</f>
        <v>#N/A</v>
      </c>
      <c r="AM90" s="31" t="e">
        <f t="shared" si="11"/>
        <v>#N/A</v>
      </c>
      <c r="AN90" s="31" t="e">
        <f t="shared" si="12"/>
        <v>#N/A</v>
      </c>
      <c r="AO90" s="31" t="e">
        <f t="shared" si="13"/>
        <v>#N/A</v>
      </c>
    </row>
    <row r="91" spans="2:41" ht="45" customHeight="1">
      <c r="B91" s="50">
        <v>77</v>
      </c>
      <c r="C91" s="11"/>
      <c r="D91" s="22" t="str">
        <f t="shared" si="8"/>
        <v/>
      </c>
      <c r="E91" s="22" t="str">
        <f t="shared" si="9"/>
        <v/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25"/>
      <c r="V91" s="31" t="e">
        <f>VLOOKUP(F91, Slownik!$B$5:$C$117, 2, FALSE)</f>
        <v>#N/A</v>
      </c>
      <c r="W91" s="31" t="e">
        <f>VLOOKUP(G91, Slownik!$B$16:$C$29, 2, FALSE)</f>
        <v>#N/A</v>
      </c>
      <c r="X91" s="31" t="e">
        <f>VLOOKUP(H91, Slownik!$B$32:$C$46, 2, FALSE)</f>
        <v>#N/A</v>
      </c>
      <c r="Y91" s="31" t="e">
        <f>VLOOKUP(I91, Slownik!$B$49:$C$53, 2, FALSE)</f>
        <v>#N/A</v>
      </c>
      <c r="Z91" s="31" t="e">
        <f>VLOOKUP(J91, Slownik!$B$58:$C$64, 2, FALSE)</f>
        <v>#N/A</v>
      </c>
      <c r="AA91" s="31" t="e">
        <f>VLOOKUP(K91, Slownik!$B$67:$C$82, 2, FALSE)</f>
        <v>#N/A</v>
      </c>
      <c r="AB91" s="31" t="e">
        <f>VLOOKUP(L91, Slownik!$B$85:$C$89, 2, FALSE)</f>
        <v>#N/A</v>
      </c>
      <c r="AC91" s="31" t="e">
        <f>VLOOKUP(M91, Slownik!$B$92:$C$96, 2, FALSE)</f>
        <v>#N/A</v>
      </c>
      <c r="AD91" s="31" t="e">
        <f>VLOOKUP(N91, Slownik!$B$99:$C$103, 2, FALSE)</f>
        <v>#N/A</v>
      </c>
      <c r="AE91" s="31" t="e">
        <f>VLOOKUP(O91,Slownik!$B$108:$C$112,2,FALSE)</f>
        <v>#N/A</v>
      </c>
      <c r="AF91" s="31">
        <f>IFERROR(VLOOKUP(P91,Slownik!$B$115:$C$115,2,FALSE),1)</f>
        <v>1</v>
      </c>
      <c r="AG91" s="31">
        <f>IFERROR(VLOOKUP(Q91,Slownik!$B$116:$C$116,2,FALSE),1)</f>
        <v>1</v>
      </c>
      <c r="AH91" s="31">
        <f>IFERROR(VLOOKUP(R91,Slownik!$B$117:$C$117,2,FALSE),1)</f>
        <v>1</v>
      </c>
      <c r="AI91" s="31">
        <f>IFERROR(VLOOKUP(S91,Slownik!$B$118:$C$118,2,FALSE),1)</f>
        <v>1</v>
      </c>
      <c r="AJ91" s="31">
        <f>IFERROR(VLOOKUP(T91,Slownik!$B$119:$C$119,2,FALSE),1)</f>
        <v>1</v>
      </c>
      <c r="AK91" s="31">
        <f t="shared" si="10"/>
        <v>5</v>
      </c>
      <c r="AL91" s="31" t="e">
        <f>VLOOKUP(U91,Slownik!$B$122:$C$126,2,FALSE)</f>
        <v>#N/A</v>
      </c>
      <c r="AM91" s="31" t="e">
        <f t="shared" si="11"/>
        <v>#N/A</v>
      </c>
      <c r="AN91" s="31" t="e">
        <f t="shared" si="12"/>
        <v>#N/A</v>
      </c>
      <c r="AO91" s="31" t="e">
        <f t="shared" si="13"/>
        <v>#N/A</v>
      </c>
    </row>
    <row r="92" spans="2:41" ht="45" customHeight="1">
      <c r="B92" s="50">
        <v>78</v>
      </c>
      <c r="C92" s="11"/>
      <c r="D92" s="22" t="str">
        <f t="shared" si="8"/>
        <v/>
      </c>
      <c r="E92" s="22" t="str">
        <f t="shared" si="9"/>
        <v/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25"/>
      <c r="V92" s="31" t="e">
        <f>VLOOKUP(F92, Slownik!$B$5:$C$117, 2, FALSE)</f>
        <v>#N/A</v>
      </c>
      <c r="W92" s="31" t="e">
        <f>VLOOKUP(G92, Slownik!$B$16:$C$29, 2, FALSE)</f>
        <v>#N/A</v>
      </c>
      <c r="X92" s="31" t="e">
        <f>VLOOKUP(H92, Slownik!$B$32:$C$46, 2, FALSE)</f>
        <v>#N/A</v>
      </c>
      <c r="Y92" s="31" t="e">
        <f>VLOOKUP(I92, Slownik!$B$49:$C$53, 2, FALSE)</f>
        <v>#N/A</v>
      </c>
      <c r="Z92" s="31" t="e">
        <f>VLOOKUP(J92, Slownik!$B$58:$C$64, 2, FALSE)</f>
        <v>#N/A</v>
      </c>
      <c r="AA92" s="31" t="e">
        <f>VLOOKUP(K92, Slownik!$B$67:$C$82, 2, FALSE)</f>
        <v>#N/A</v>
      </c>
      <c r="AB92" s="31" t="e">
        <f>VLOOKUP(L92, Slownik!$B$85:$C$89, 2, FALSE)</f>
        <v>#N/A</v>
      </c>
      <c r="AC92" s="31" t="e">
        <f>VLOOKUP(M92, Slownik!$B$92:$C$96, 2, FALSE)</f>
        <v>#N/A</v>
      </c>
      <c r="AD92" s="31" t="e">
        <f>VLOOKUP(N92, Slownik!$B$99:$C$103, 2, FALSE)</f>
        <v>#N/A</v>
      </c>
      <c r="AE92" s="31" t="e">
        <f>VLOOKUP(O92,Slownik!$B$108:$C$112,2,FALSE)</f>
        <v>#N/A</v>
      </c>
      <c r="AF92" s="31">
        <f>IFERROR(VLOOKUP(P92,Slownik!$B$115:$C$115,2,FALSE),1)</f>
        <v>1</v>
      </c>
      <c r="AG92" s="31">
        <f>IFERROR(VLOOKUP(Q92,Slownik!$B$116:$C$116,2,FALSE),1)</f>
        <v>1</v>
      </c>
      <c r="AH92" s="31">
        <f>IFERROR(VLOOKUP(R92,Slownik!$B$117:$C$117,2,FALSE),1)</f>
        <v>1</v>
      </c>
      <c r="AI92" s="31">
        <f>IFERROR(VLOOKUP(S92,Slownik!$B$118:$C$118,2,FALSE),1)</f>
        <v>1</v>
      </c>
      <c r="AJ92" s="31">
        <f>IFERROR(VLOOKUP(T92,Slownik!$B$119:$C$119,2,FALSE),1)</f>
        <v>1</v>
      </c>
      <c r="AK92" s="31">
        <f t="shared" si="10"/>
        <v>5</v>
      </c>
      <c r="AL92" s="31" t="e">
        <f>VLOOKUP(U92,Slownik!$B$122:$C$126,2,FALSE)</f>
        <v>#N/A</v>
      </c>
      <c r="AM92" s="31" t="e">
        <f t="shared" si="11"/>
        <v>#N/A</v>
      </c>
      <c r="AN92" s="31" t="e">
        <f t="shared" si="12"/>
        <v>#N/A</v>
      </c>
      <c r="AO92" s="31" t="e">
        <f t="shared" si="13"/>
        <v>#N/A</v>
      </c>
    </row>
    <row r="93" spans="2:41" ht="45" customHeight="1">
      <c r="B93" s="49">
        <v>79</v>
      </c>
      <c r="C93" s="11"/>
      <c r="D93" s="22" t="str">
        <f t="shared" si="8"/>
        <v/>
      </c>
      <c r="E93" s="22" t="str">
        <f t="shared" si="9"/>
        <v/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25"/>
      <c r="V93" s="31" t="e">
        <f>VLOOKUP(F93, Slownik!$B$5:$C$117, 2, FALSE)</f>
        <v>#N/A</v>
      </c>
      <c r="W93" s="31" t="e">
        <f>VLOOKUP(G93, Slownik!$B$16:$C$29, 2, FALSE)</f>
        <v>#N/A</v>
      </c>
      <c r="X93" s="31" t="e">
        <f>VLOOKUP(H93, Slownik!$B$32:$C$46, 2, FALSE)</f>
        <v>#N/A</v>
      </c>
      <c r="Y93" s="31" t="e">
        <f>VLOOKUP(I93, Slownik!$B$49:$C$53, 2, FALSE)</f>
        <v>#N/A</v>
      </c>
      <c r="Z93" s="31" t="e">
        <f>VLOOKUP(J93, Slownik!$B$58:$C$64, 2, FALSE)</f>
        <v>#N/A</v>
      </c>
      <c r="AA93" s="31" t="e">
        <f>VLOOKUP(K93, Slownik!$B$67:$C$82, 2, FALSE)</f>
        <v>#N/A</v>
      </c>
      <c r="AB93" s="31" t="e">
        <f>VLOOKUP(L93, Slownik!$B$85:$C$89, 2, FALSE)</f>
        <v>#N/A</v>
      </c>
      <c r="AC93" s="31" t="e">
        <f>VLOOKUP(M93, Slownik!$B$92:$C$96, 2, FALSE)</f>
        <v>#N/A</v>
      </c>
      <c r="AD93" s="31" t="e">
        <f>VLOOKUP(N93, Slownik!$B$99:$C$103, 2, FALSE)</f>
        <v>#N/A</v>
      </c>
      <c r="AE93" s="31" t="e">
        <f>VLOOKUP(O93,Slownik!$B$108:$C$112,2,FALSE)</f>
        <v>#N/A</v>
      </c>
      <c r="AF93" s="31">
        <f>IFERROR(VLOOKUP(P93,Slownik!$B$115:$C$115,2,FALSE),1)</f>
        <v>1</v>
      </c>
      <c r="AG93" s="31">
        <f>IFERROR(VLOOKUP(Q93,Slownik!$B$116:$C$116,2,FALSE),1)</f>
        <v>1</v>
      </c>
      <c r="AH93" s="31">
        <f>IFERROR(VLOOKUP(R93,Slownik!$B$117:$C$117,2,FALSE),1)</f>
        <v>1</v>
      </c>
      <c r="AI93" s="31">
        <f>IFERROR(VLOOKUP(S93,Slownik!$B$118:$C$118,2,FALSE),1)</f>
        <v>1</v>
      </c>
      <c r="AJ93" s="31">
        <f>IFERROR(VLOOKUP(T93,Slownik!$B$119:$C$119,2,FALSE),1)</f>
        <v>1</v>
      </c>
      <c r="AK93" s="31">
        <f t="shared" si="10"/>
        <v>5</v>
      </c>
      <c r="AL93" s="31" t="e">
        <f>VLOOKUP(U93,Slownik!$B$122:$C$126,2,FALSE)</f>
        <v>#N/A</v>
      </c>
      <c r="AM93" s="31" t="e">
        <f t="shared" si="11"/>
        <v>#N/A</v>
      </c>
      <c r="AN93" s="31" t="e">
        <f t="shared" si="12"/>
        <v>#N/A</v>
      </c>
      <c r="AO93" s="31" t="e">
        <f t="shared" si="13"/>
        <v>#N/A</v>
      </c>
    </row>
    <row r="94" spans="2:41" ht="45" customHeight="1">
      <c r="B94" s="50">
        <v>80</v>
      </c>
      <c r="C94" s="11"/>
      <c r="D94" s="22" t="str">
        <f t="shared" si="8"/>
        <v/>
      </c>
      <c r="E94" s="22" t="str">
        <f t="shared" si="9"/>
        <v/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25"/>
      <c r="V94" s="31" t="e">
        <f>VLOOKUP(F94, Slownik!$B$5:$C$117, 2, FALSE)</f>
        <v>#N/A</v>
      </c>
      <c r="W94" s="31" t="e">
        <f>VLOOKUP(G94, Slownik!$B$16:$C$29, 2, FALSE)</f>
        <v>#N/A</v>
      </c>
      <c r="X94" s="31" t="e">
        <f>VLOOKUP(H94, Slownik!$B$32:$C$46, 2, FALSE)</f>
        <v>#N/A</v>
      </c>
      <c r="Y94" s="31" t="e">
        <f>VLOOKUP(I94, Slownik!$B$49:$C$53, 2, FALSE)</f>
        <v>#N/A</v>
      </c>
      <c r="Z94" s="31" t="e">
        <f>VLOOKUP(J94, Slownik!$B$58:$C$64, 2, FALSE)</f>
        <v>#N/A</v>
      </c>
      <c r="AA94" s="31" t="e">
        <f>VLOOKUP(K94, Slownik!$B$67:$C$82, 2, FALSE)</f>
        <v>#N/A</v>
      </c>
      <c r="AB94" s="31" t="e">
        <f>VLOOKUP(L94, Slownik!$B$85:$C$89, 2, FALSE)</f>
        <v>#N/A</v>
      </c>
      <c r="AC94" s="31" t="e">
        <f>VLOOKUP(M94, Slownik!$B$92:$C$96, 2, FALSE)</f>
        <v>#N/A</v>
      </c>
      <c r="AD94" s="31" t="e">
        <f>VLOOKUP(N94, Slownik!$B$99:$C$103, 2, FALSE)</f>
        <v>#N/A</v>
      </c>
      <c r="AE94" s="31" t="e">
        <f>VLOOKUP(O94,Slownik!$B$108:$C$112,2,FALSE)</f>
        <v>#N/A</v>
      </c>
      <c r="AF94" s="31">
        <f>IFERROR(VLOOKUP(P94,Slownik!$B$115:$C$115,2,FALSE),1)</f>
        <v>1</v>
      </c>
      <c r="AG94" s="31">
        <f>IFERROR(VLOOKUP(Q94,Slownik!$B$116:$C$116,2,FALSE),1)</f>
        <v>1</v>
      </c>
      <c r="AH94" s="31">
        <f>IFERROR(VLOOKUP(R94,Slownik!$B$117:$C$117,2,FALSE),1)</f>
        <v>1</v>
      </c>
      <c r="AI94" s="31">
        <f>IFERROR(VLOOKUP(S94,Slownik!$B$118:$C$118,2,FALSE),1)</f>
        <v>1</v>
      </c>
      <c r="AJ94" s="31">
        <f>IFERROR(VLOOKUP(T94,Slownik!$B$119:$C$119,2,FALSE),1)</f>
        <v>1</v>
      </c>
      <c r="AK94" s="31">
        <f t="shared" si="10"/>
        <v>5</v>
      </c>
      <c r="AL94" s="31" t="e">
        <f>VLOOKUP(U94,Slownik!$B$122:$C$126,2,FALSE)</f>
        <v>#N/A</v>
      </c>
      <c r="AM94" s="31" t="e">
        <f t="shared" si="11"/>
        <v>#N/A</v>
      </c>
      <c r="AN94" s="31" t="e">
        <f t="shared" si="12"/>
        <v>#N/A</v>
      </c>
      <c r="AO94" s="31" t="e">
        <f t="shared" si="13"/>
        <v>#N/A</v>
      </c>
    </row>
    <row r="95" spans="2:41" ht="45" customHeight="1">
      <c r="B95" s="50">
        <v>81</v>
      </c>
      <c r="C95" s="11"/>
      <c r="D95" s="22" t="str">
        <f t="shared" si="8"/>
        <v/>
      </c>
      <c r="E95" s="22" t="str">
        <f t="shared" si="9"/>
        <v/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25"/>
      <c r="V95" s="31" t="e">
        <f>VLOOKUP(F95, Slownik!$B$5:$C$117, 2, FALSE)</f>
        <v>#N/A</v>
      </c>
      <c r="W95" s="31" t="e">
        <f>VLOOKUP(G95, Slownik!$B$16:$C$29, 2, FALSE)</f>
        <v>#N/A</v>
      </c>
      <c r="X95" s="31" t="e">
        <f>VLOOKUP(H95, Slownik!$B$32:$C$46, 2, FALSE)</f>
        <v>#N/A</v>
      </c>
      <c r="Y95" s="31" t="e">
        <f>VLOOKUP(I95, Slownik!$B$49:$C$53, 2, FALSE)</f>
        <v>#N/A</v>
      </c>
      <c r="Z95" s="31" t="e">
        <f>VLOOKUP(J95, Slownik!$B$58:$C$64, 2, FALSE)</f>
        <v>#N/A</v>
      </c>
      <c r="AA95" s="31" t="e">
        <f>VLOOKUP(K95, Slownik!$B$67:$C$82, 2, FALSE)</f>
        <v>#N/A</v>
      </c>
      <c r="AB95" s="31" t="e">
        <f>VLOOKUP(L95, Slownik!$B$85:$C$89, 2, FALSE)</f>
        <v>#N/A</v>
      </c>
      <c r="AC95" s="31" t="e">
        <f>VLOOKUP(M95, Slownik!$B$92:$C$96, 2, FALSE)</f>
        <v>#N/A</v>
      </c>
      <c r="AD95" s="31" t="e">
        <f>VLOOKUP(N95, Slownik!$B$99:$C$103, 2, FALSE)</f>
        <v>#N/A</v>
      </c>
      <c r="AE95" s="31" t="e">
        <f>VLOOKUP(O95,Slownik!$B$108:$C$112,2,FALSE)</f>
        <v>#N/A</v>
      </c>
      <c r="AF95" s="31">
        <f>IFERROR(VLOOKUP(P95,Slownik!$B$115:$C$115,2,FALSE),1)</f>
        <v>1</v>
      </c>
      <c r="AG95" s="31">
        <f>IFERROR(VLOOKUP(Q95,Slownik!$B$116:$C$116,2,FALSE),1)</f>
        <v>1</v>
      </c>
      <c r="AH95" s="31">
        <f>IFERROR(VLOOKUP(R95,Slownik!$B$117:$C$117,2,FALSE),1)</f>
        <v>1</v>
      </c>
      <c r="AI95" s="31">
        <f>IFERROR(VLOOKUP(S95,Slownik!$B$118:$C$118,2,FALSE),1)</f>
        <v>1</v>
      </c>
      <c r="AJ95" s="31">
        <f>IFERROR(VLOOKUP(T95,Slownik!$B$119:$C$119,2,FALSE),1)</f>
        <v>1</v>
      </c>
      <c r="AK95" s="31">
        <f t="shared" si="10"/>
        <v>5</v>
      </c>
      <c r="AL95" s="31" t="e">
        <f>VLOOKUP(U95,Slownik!$B$122:$C$126,2,FALSE)</f>
        <v>#N/A</v>
      </c>
      <c r="AM95" s="31" t="e">
        <f t="shared" si="11"/>
        <v>#N/A</v>
      </c>
      <c r="AN95" s="31" t="e">
        <f t="shared" si="12"/>
        <v>#N/A</v>
      </c>
      <c r="AO95" s="31" t="e">
        <f t="shared" si="13"/>
        <v>#N/A</v>
      </c>
    </row>
    <row r="96" spans="2:41" ht="45" customHeight="1">
      <c r="B96" s="49">
        <v>82</v>
      </c>
      <c r="C96" s="11"/>
      <c r="D96" s="22" t="str">
        <f t="shared" si="8"/>
        <v/>
      </c>
      <c r="E96" s="22" t="str">
        <f t="shared" si="9"/>
        <v/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25"/>
      <c r="V96" s="31" t="e">
        <f>VLOOKUP(F96, Slownik!$B$5:$C$117, 2, FALSE)</f>
        <v>#N/A</v>
      </c>
      <c r="W96" s="31" t="e">
        <f>VLOOKUP(G96, Slownik!$B$16:$C$29, 2, FALSE)</f>
        <v>#N/A</v>
      </c>
      <c r="X96" s="31" t="e">
        <f>VLOOKUP(H96, Slownik!$B$32:$C$46, 2, FALSE)</f>
        <v>#N/A</v>
      </c>
      <c r="Y96" s="31" t="e">
        <f>VLOOKUP(I96, Slownik!$B$49:$C$53, 2, FALSE)</f>
        <v>#N/A</v>
      </c>
      <c r="Z96" s="31" t="e">
        <f>VLOOKUP(J96, Slownik!$B$58:$C$64, 2, FALSE)</f>
        <v>#N/A</v>
      </c>
      <c r="AA96" s="31" t="e">
        <f>VLOOKUP(K96, Slownik!$B$67:$C$82, 2, FALSE)</f>
        <v>#N/A</v>
      </c>
      <c r="AB96" s="31" t="e">
        <f>VLOOKUP(L96, Slownik!$B$85:$C$89, 2, FALSE)</f>
        <v>#N/A</v>
      </c>
      <c r="AC96" s="31" t="e">
        <f>VLOOKUP(M96, Slownik!$B$92:$C$96, 2, FALSE)</f>
        <v>#N/A</v>
      </c>
      <c r="AD96" s="31" t="e">
        <f>VLOOKUP(N96, Slownik!$B$99:$C$103, 2, FALSE)</f>
        <v>#N/A</v>
      </c>
      <c r="AE96" s="31" t="e">
        <f>VLOOKUP(O96,Slownik!$B$108:$C$112,2,FALSE)</f>
        <v>#N/A</v>
      </c>
      <c r="AF96" s="31">
        <f>IFERROR(VLOOKUP(P96,Slownik!$B$115:$C$115,2,FALSE),1)</f>
        <v>1</v>
      </c>
      <c r="AG96" s="31">
        <f>IFERROR(VLOOKUP(Q96,Slownik!$B$116:$C$116,2,FALSE),1)</f>
        <v>1</v>
      </c>
      <c r="AH96" s="31">
        <f>IFERROR(VLOOKUP(R96,Slownik!$B$117:$C$117,2,FALSE),1)</f>
        <v>1</v>
      </c>
      <c r="AI96" s="31">
        <f>IFERROR(VLOOKUP(S96,Slownik!$B$118:$C$118,2,FALSE),1)</f>
        <v>1</v>
      </c>
      <c r="AJ96" s="31">
        <f>IFERROR(VLOOKUP(T96,Slownik!$B$119:$C$119,2,FALSE),1)</f>
        <v>1</v>
      </c>
      <c r="AK96" s="31">
        <f t="shared" si="10"/>
        <v>5</v>
      </c>
      <c r="AL96" s="31" t="e">
        <f>VLOOKUP(U96,Slownik!$B$122:$C$126,2,FALSE)</f>
        <v>#N/A</v>
      </c>
      <c r="AM96" s="31" t="e">
        <f t="shared" si="11"/>
        <v>#N/A</v>
      </c>
      <c r="AN96" s="31" t="e">
        <f t="shared" si="12"/>
        <v>#N/A</v>
      </c>
      <c r="AO96" s="31" t="e">
        <f t="shared" si="13"/>
        <v>#N/A</v>
      </c>
    </row>
    <row r="97" spans="2:41" ht="45" customHeight="1">
      <c r="B97" s="50">
        <v>83</v>
      </c>
      <c r="C97" s="11"/>
      <c r="D97" s="22" t="str">
        <f t="shared" si="8"/>
        <v/>
      </c>
      <c r="E97" s="22" t="str">
        <f t="shared" si="9"/>
        <v/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25"/>
      <c r="V97" s="31" t="e">
        <f>VLOOKUP(F97, Slownik!$B$5:$C$117, 2, FALSE)</f>
        <v>#N/A</v>
      </c>
      <c r="W97" s="31" t="e">
        <f>VLOOKUP(G97, Slownik!$B$16:$C$29, 2, FALSE)</f>
        <v>#N/A</v>
      </c>
      <c r="X97" s="31" t="e">
        <f>VLOOKUP(H97, Slownik!$B$32:$C$46, 2, FALSE)</f>
        <v>#N/A</v>
      </c>
      <c r="Y97" s="31" t="e">
        <f>VLOOKUP(I97, Slownik!$B$49:$C$53, 2, FALSE)</f>
        <v>#N/A</v>
      </c>
      <c r="Z97" s="31" t="e">
        <f>VLOOKUP(J97, Slownik!$B$58:$C$64, 2, FALSE)</f>
        <v>#N/A</v>
      </c>
      <c r="AA97" s="31" t="e">
        <f>VLOOKUP(K97, Slownik!$B$67:$C$82, 2, FALSE)</f>
        <v>#N/A</v>
      </c>
      <c r="AB97" s="31" t="e">
        <f>VLOOKUP(L97, Slownik!$B$85:$C$89, 2, FALSE)</f>
        <v>#N/A</v>
      </c>
      <c r="AC97" s="31" t="e">
        <f>VLOOKUP(M97, Slownik!$B$92:$C$96, 2, FALSE)</f>
        <v>#N/A</v>
      </c>
      <c r="AD97" s="31" t="e">
        <f>VLOOKUP(N97, Slownik!$B$99:$C$103, 2, FALSE)</f>
        <v>#N/A</v>
      </c>
      <c r="AE97" s="31" t="e">
        <f>VLOOKUP(O97,Slownik!$B$108:$C$112,2,FALSE)</f>
        <v>#N/A</v>
      </c>
      <c r="AF97" s="31">
        <f>IFERROR(VLOOKUP(P97,Slownik!$B$115:$C$115,2,FALSE),1)</f>
        <v>1</v>
      </c>
      <c r="AG97" s="31">
        <f>IFERROR(VLOOKUP(Q97,Slownik!$B$116:$C$116,2,FALSE),1)</f>
        <v>1</v>
      </c>
      <c r="AH97" s="31">
        <f>IFERROR(VLOOKUP(R97,Slownik!$B$117:$C$117,2,FALSE),1)</f>
        <v>1</v>
      </c>
      <c r="AI97" s="31">
        <f>IFERROR(VLOOKUP(S97,Slownik!$B$118:$C$118,2,FALSE),1)</f>
        <v>1</v>
      </c>
      <c r="AJ97" s="31">
        <f>IFERROR(VLOOKUP(T97,Slownik!$B$119:$C$119,2,FALSE),1)</f>
        <v>1</v>
      </c>
      <c r="AK97" s="31">
        <f t="shared" si="10"/>
        <v>5</v>
      </c>
      <c r="AL97" s="31" t="e">
        <f>VLOOKUP(U97,Slownik!$B$122:$C$126,2,FALSE)</f>
        <v>#N/A</v>
      </c>
      <c r="AM97" s="31" t="e">
        <f t="shared" si="11"/>
        <v>#N/A</v>
      </c>
      <c r="AN97" s="31" t="e">
        <f t="shared" si="12"/>
        <v>#N/A</v>
      </c>
      <c r="AO97" s="31" t="e">
        <f t="shared" si="13"/>
        <v>#N/A</v>
      </c>
    </row>
    <row r="98" spans="2:41" ht="45" customHeight="1">
      <c r="B98" s="50">
        <v>84</v>
      </c>
      <c r="C98" s="11"/>
      <c r="D98" s="22" t="str">
        <f t="shared" si="8"/>
        <v/>
      </c>
      <c r="E98" s="22" t="str">
        <f t="shared" si="9"/>
        <v/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25"/>
      <c r="V98" s="31" t="e">
        <f>VLOOKUP(F98, Slownik!$B$5:$C$117, 2, FALSE)</f>
        <v>#N/A</v>
      </c>
      <c r="W98" s="31" t="e">
        <f>VLOOKUP(G98, Slownik!$B$16:$C$29, 2, FALSE)</f>
        <v>#N/A</v>
      </c>
      <c r="X98" s="31" t="e">
        <f>VLOOKUP(H98, Slownik!$B$32:$C$46, 2, FALSE)</f>
        <v>#N/A</v>
      </c>
      <c r="Y98" s="31" t="e">
        <f>VLOOKUP(I98, Slownik!$B$49:$C$53, 2, FALSE)</f>
        <v>#N/A</v>
      </c>
      <c r="Z98" s="31" t="e">
        <f>VLOOKUP(J98, Slownik!$B$58:$C$64, 2, FALSE)</f>
        <v>#N/A</v>
      </c>
      <c r="AA98" s="31" t="e">
        <f>VLOOKUP(K98, Slownik!$B$67:$C$82, 2, FALSE)</f>
        <v>#N/A</v>
      </c>
      <c r="AB98" s="31" t="e">
        <f>VLOOKUP(L98, Slownik!$B$85:$C$89, 2, FALSE)</f>
        <v>#N/A</v>
      </c>
      <c r="AC98" s="31" t="e">
        <f>VLOOKUP(M98, Slownik!$B$92:$C$96, 2, FALSE)</f>
        <v>#N/A</v>
      </c>
      <c r="AD98" s="31" t="e">
        <f>VLOOKUP(N98, Slownik!$B$99:$C$103, 2, FALSE)</f>
        <v>#N/A</v>
      </c>
      <c r="AE98" s="31" t="e">
        <f>VLOOKUP(O98,Slownik!$B$108:$C$112,2,FALSE)</f>
        <v>#N/A</v>
      </c>
      <c r="AF98" s="31">
        <f>IFERROR(VLOOKUP(P98,Slownik!$B$115:$C$115,2,FALSE),1)</f>
        <v>1</v>
      </c>
      <c r="AG98" s="31">
        <f>IFERROR(VLOOKUP(Q98,Slownik!$B$116:$C$116,2,FALSE),1)</f>
        <v>1</v>
      </c>
      <c r="AH98" s="31">
        <f>IFERROR(VLOOKUP(R98,Slownik!$B$117:$C$117,2,FALSE),1)</f>
        <v>1</v>
      </c>
      <c r="AI98" s="31">
        <f>IFERROR(VLOOKUP(S98,Slownik!$B$118:$C$118,2,FALSE),1)</f>
        <v>1</v>
      </c>
      <c r="AJ98" s="31">
        <f>IFERROR(VLOOKUP(T98,Slownik!$B$119:$C$119,2,FALSE),1)</f>
        <v>1</v>
      </c>
      <c r="AK98" s="31">
        <f t="shared" si="10"/>
        <v>5</v>
      </c>
      <c r="AL98" s="31" t="e">
        <f>VLOOKUP(U98,Slownik!$B$122:$C$126,2,FALSE)</f>
        <v>#N/A</v>
      </c>
      <c r="AM98" s="31" t="e">
        <f t="shared" si="11"/>
        <v>#N/A</v>
      </c>
      <c r="AN98" s="31" t="e">
        <f t="shared" si="12"/>
        <v>#N/A</v>
      </c>
      <c r="AO98" s="31" t="e">
        <f t="shared" si="13"/>
        <v>#N/A</v>
      </c>
    </row>
    <row r="99" spans="2:41" ht="45" customHeight="1">
      <c r="B99" s="49">
        <v>85</v>
      </c>
      <c r="C99" s="11"/>
      <c r="D99" s="22" t="str">
        <f t="shared" si="8"/>
        <v/>
      </c>
      <c r="E99" s="22" t="str">
        <f t="shared" si="9"/>
        <v/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25"/>
      <c r="V99" s="31" t="e">
        <f>VLOOKUP(F99, Slownik!$B$5:$C$117, 2, FALSE)</f>
        <v>#N/A</v>
      </c>
      <c r="W99" s="31" t="e">
        <f>VLOOKUP(G99, Slownik!$B$16:$C$29, 2, FALSE)</f>
        <v>#N/A</v>
      </c>
      <c r="X99" s="31" t="e">
        <f>VLOOKUP(H99, Slownik!$B$32:$C$46, 2, FALSE)</f>
        <v>#N/A</v>
      </c>
      <c r="Y99" s="31" t="e">
        <f>VLOOKUP(I99, Slownik!$B$49:$C$53, 2, FALSE)</f>
        <v>#N/A</v>
      </c>
      <c r="Z99" s="31" t="e">
        <f>VLOOKUP(J99, Slownik!$B$58:$C$64, 2, FALSE)</f>
        <v>#N/A</v>
      </c>
      <c r="AA99" s="31" t="e">
        <f>VLOOKUP(K99, Slownik!$B$67:$C$82, 2, FALSE)</f>
        <v>#N/A</v>
      </c>
      <c r="AB99" s="31" t="e">
        <f>VLOOKUP(L99, Slownik!$B$85:$C$89, 2, FALSE)</f>
        <v>#N/A</v>
      </c>
      <c r="AC99" s="31" t="e">
        <f>VLOOKUP(M99, Slownik!$B$92:$C$96, 2, FALSE)</f>
        <v>#N/A</v>
      </c>
      <c r="AD99" s="31" t="e">
        <f>VLOOKUP(N99, Slownik!$B$99:$C$103, 2, FALSE)</f>
        <v>#N/A</v>
      </c>
      <c r="AE99" s="31" t="e">
        <f>VLOOKUP(O99,Slownik!$B$108:$C$112,2,FALSE)</f>
        <v>#N/A</v>
      </c>
      <c r="AF99" s="31">
        <f>IFERROR(VLOOKUP(P99,Slownik!$B$115:$C$115,2,FALSE),1)</f>
        <v>1</v>
      </c>
      <c r="AG99" s="31">
        <f>IFERROR(VLOOKUP(Q99,Slownik!$B$116:$C$116,2,FALSE),1)</f>
        <v>1</v>
      </c>
      <c r="AH99" s="31">
        <f>IFERROR(VLOOKUP(R99,Slownik!$B$117:$C$117,2,FALSE),1)</f>
        <v>1</v>
      </c>
      <c r="AI99" s="31">
        <f>IFERROR(VLOOKUP(S99,Slownik!$B$118:$C$118,2,FALSE),1)</f>
        <v>1</v>
      </c>
      <c r="AJ99" s="31">
        <f>IFERROR(VLOOKUP(T99,Slownik!$B$119:$C$119,2,FALSE),1)</f>
        <v>1</v>
      </c>
      <c r="AK99" s="31">
        <f t="shared" si="10"/>
        <v>5</v>
      </c>
      <c r="AL99" s="31" t="e">
        <f>VLOOKUP(U99,Slownik!$B$122:$C$126,2,FALSE)</f>
        <v>#N/A</v>
      </c>
      <c r="AM99" s="31" t="e">
        <f t="shared" si="11"/>
        <v>#N/A</v>
      </c>
      <c r="AN99" s="31" t="e">
        <f t="shared" si="12"/>
        <v>#N/A</v>
      </c>
      <c r="AO99" s="31" t="e">
        <f t="shared" si="13"/>
        <v>#N/A</v>
      </c>
    </row>
    <row r="100" spans="2:41" ht="45" customHeight="1">
      <c r="B100" s="50">
        <v>86</v>
      </c>
      <c r="C100" s="11"/>
      <c r="D100" s="22" t="str">
        <f t="shared" si="8"/>
        <v/>
      </c>
      <c r="E100" s="22" t="str">
        <f t="shared" si="9"/>
        <v/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25"/>
      <c r="V100" s="31" t="e">
        <f>VLOOKUP(F100, Slownik!$B$5:$C$117, 2, FALSE)</f>
        <v>#N/A</v>
      </c>
      <c r="W100" s="31" t="e">
        <f>VLOOKUP(G100, Slownik!$B$16:$C$29, 2, FALSE)</f>
        <v>#N/A</v>
      </c>
      <c r="X100" s="31" t="e">
        <f>VLOOKUP(H100, Slownik!$B$32:$C$46, 2, FALSE)</f>
        <v>#N/A</v>
      </c>
      <c r="Y100" s="31" t="e">
        <f>VLOOKUP(I100, Slownik!$B$49:$C$53, 2, FALSE)</f>
        <v>#N/A</v>
      </c>
      <c r="Z100" s="31" t="e">
        <f>VLOOKUP(J100, Slownik!$B$58:$C$64, 2, FALSE)</f>
        <v>#N/A</v>
      </c>
      <c r="AA100" s="31" t="e">
        <f>VLOOKUP(K100, Slownik!$B$67:$C$82, 2, FALSE)</f>
        <v>#N/A</v>
      </c>
      <c r="AB100" s="31" t="e">
        <f>VLOOKUP(L100, Slownik!$B$85:$C$89, 2, FALSE)</f>
        <v>#N/A</v>
      </c>
      <c r="AC100" s="31" t="e">
        <f>VLOOKUP(M100, Slownik!$B$92:$C$96, 2, FALSE)</f>
        <v>#N/A</v>
      </c>
      <c r="AD100" s="31" t="e">
        <f>VLOOKUP(N100, Slownik!$B$99:$C$103, 2, FALSE)</f>
        <v>#N/A</v>
      </c>
      <c r="AE100" s="31" t="e">
        <f>VLOOKUP(O100,Slownik!$B$108:$C$112,2,FALSE)</f>
        <v>#N/A</v>
      </c>
      <c r="AF100" s="31">
        <f>IFERROR(VLOOKUP(P100,Slownik!$B$115:$C$115,2,FALSE),1)</f>
        <v>1</v>
      </c>
      <c r="AG100" s="31">
        <f>IFERROR(VLOOKUP(Q100,Slownik!$B$116:$C$116,2,FALSE),1)</f>
        <v>1</v>
      </c>
      <c r="AH100" s="31">
        <f>IFERROR(VLOOKUP(R100,Slownik!$B$117:$C$117,2,FALSE),1)</f>
        <v>1</v>
      </c>
      <c r="AI100" s="31">
        <f>IFERROR(VLOOKUP(S100,Slownik!$B$118:$C$118,2,FALSE),1)</f>
        <v>1</v>
      </c>
      <c r="AJ100" s="31">
        <f>IFERROR(VLOOKUP(T100,Slownik!$B$119:$C$119,2,FALSE),1)</f>
        <v>1</v>
      </c>
      <c r="AK100" s="31">
        <f t="shared" si="10"/>
        <v>5</v>
      </c>
      <c r="AL100" s="31" t="e">
        <f>VLOOKUP(U100,Slownik!$B$122:$C$126,2,FALSE)</f>
        <v>#N/A</v>
      </c>
      <c r="AM100" s="31" t="e">
        <f t="shared" si="11"/>
        <v>#N/A</v>
      </c>
      <c r="AN100" s="31" t="e">
        <f t="shared" si="12"/>
        <v>#N/A</v>
      </c>
      <c r="AO100" s="31" t="e">
        <f t="shared" si="13"/>
        <v>#N/A</v>
      </c>
    </row>
    <row r="101" spans="2:41" ht="45" customHeight="1" thickBot="1">
      <c r="B101" s="50">
        <v>87</v>
      </c>
      <c r="C101" s="13"/>
      <c r="D101" s="23" t="str">
        <f t="shared" si="8"/>
        <v/>
      </c>
      <c r="E101" s="23" t="str">
        <f t="shared" si="9"/>
        <v/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26"/>
      <c r="V101" s="31" t="e">
        <f>VLOOKUP(F101, Slownik!$B$5:$C$117, 2, FALSE)</f>
        <v>#N/A</v>
      </c>
      <c r="W101" s="31" t="e">
        <f>VLOOKUP(G101, Slownik!$B$16:$C$29, 2, FALSE)</f>
        <v>#N/A</v>
      </c>
      <c r="X101" s="31" t="e">
        <f>VLOOKUP(H101, Slownik!$B$32:$C$46, 2, FALSE)</f>
        <v>#N/A</v>
      </c>
      <c r="Y101" s="31" t="e">
        <f>VLOOKUP(I101, Slownik!$B$49:$C$53, 2, FALSE)</f>
        <v>#N/A</v>
      </c>
      <c r="Z101" s="31" t="e">
        <f>VLOOKUP(J101, Slownik!$B$58:$C$64, 2, FALSE)</f>
        <v>#N/A</v>
      </c>
      <c r="AA101" s="31" t="e">
        <f>VLOOKUP(K101, Slownik!$B$67:$C$82, 2, FALSE)</f>
        <v>#N/A</v>
      </c>
      <c r="AB101" s="31" t="e">
        <f>VLOOKUP(L101, Slownik!$B$85:$C$89, 2, FALSE)</f>
        <v>#N/A</v>
      </c>
      <c r="AC101" s="31" t="e">
        <f>VLOOKUP(M101, Slownik!$B$92:$C$96, 2, FALSE)</f>
        <v>#N/A</v>
      </c>
      <c r="AD101" s="31" t="e">
        <f>VLOOKUP(N101, Slownik!$B$99:$C$103, 2, FALSE)</f>
        <v>#N/A</v>
      </c>
      <c r="AE101" s="31" t="e">
        <f>VLOOKUP(O101,Slownik!$B$108:$C$112,2,FALSE)</f>
        <v>#N/A</v>
      </c>
      <c r="AF101" s="31">
        <f>IFERROR(VLOOKUP(P101,Slownik!$B$115:$C$115,2,FALSE),1)</f>
        <v>1</v>
      </c>
      <c r="AG101" s="31">
        <f>IFERROR(VLOOKUP(Q101,Slownik!$B$116:$C$116,2,FALSE),1)</f>
        <v>1</v>
      </c>
      <c r="AH101" s="31">
        <f>IFERROR(VLOOKUP(R101,Slownik!$B$117:$C$117,2,FALSE),1)</f>
        <v>1</v>
      </c>
      <c r="AI101" s="31">
        <f>IFERROR(VLOOKUP(S101,Slownik!$B$118:$C$118,2,FALSE),1)</f>
        <v>1</v>
      </c>
      <c r="AJ101" s="31">
        <f>IFERROR(VLOOKUP(T101,Slownik!$B$119:$C$119,2,FALSE),1)</f>
        <v>1</v>
      </c>
      <c r="AK101" s="31">
        <f t="shared" si="10"/>
        <v>5</v>
      </c>
      <c r="AL101" s="31" t="e">
        <f>VLOOKUP(U101,Slownik!$B$122:$C$126,2,FALSE)</f>
        <v>#N/A</v>
      </c>
      <c r="AM101" s="31" t="e">
        <f t="shared" si="11"/>
        <v>#N/A</v>
      </c>
      <c r="AN101" s="31" t="e">
        <f t="shared" si="12"/>
        <v>#N/A</v>
      </c>
      <c r="AO101" s="31" t="e">
        <f t="shared" si="13"/>
        <v>#N/A</v>
      </c>
    </row>
    <row r="102" spans="2:41"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2:41"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</sheetData>
  <sheetProtection sort="0" autoFilter="0"/>
  <mergeCells count="2">
    <mergeCell ref="E4:E5"/>
    <mergeCell ref="B2:G2"/>
  </mergeCells>
  <dataValidations count="16">
    <dataValidation type="list" allowBlank="1" showInputMessage="1" showErrorMessage="1" sqref="F15:F101">
      <formula1>Ryzyko</formula1>
    </dataValidation>
    <dataValidation type="list" allowBlank="1" showInputMessage="1" showErrorMessage="1" sqref="G15:G101">
      <formula1>lokalizacja</formula1>
    </dataValidation>
    <dataValidation type="list" allowBlank="1" showInputMessage="1" showErrorMessage="1" sqref="H15:H101">
      <formula1>stan</formula1>
    </dataValidation>
    <dataValidation type="list" allowBlank="1" showInputMessage="1" showErrorMessage="1" sqref="I15:I101">
      <formula1>interwencje</formula1>
    </dataValidation>
    <dataValidation type="list" allowBlank="1" showInputMessage="1" showErrorMessage="1" sqref="J15:J101">
      <formula1>rodzaj</formula1>
    </dataValidation>
    <dataValidation type="list" allowBlank="1" showInputMessage="1" showErrorMessage="1" sqref="K15:K101">
      <formula1>scieki</formula1>
    </dataValidation>
    <dataValidation type="list" allowBlank="1" showInputMessage="1" showErrorMessage="1" sqref="L15:L101">
      <formula1>emisja</formula1>
    </dataValidation>
    <dataValidation type="list" allowBlank="1" showInputMessage="1" showErrorMessage="1" sqref="M15:M101">
      <formula1>odpady</formula1>
    </dataValidation>
    <dataValidation type="list" allowBlank="1" showInputMessage="1" showErrorMessage="1" sqref="N15:N101">
      <formula1>halas</formula1>
    </dataValidation>
    <dataValidation type="list" allowBlank="1" showInputMessage="1" showErrorMessage="1" sqref="O15:O101">
      <formula1>wyposazenie</formula1>
    </dataValidation>
    <dataValidation type="list" allowBlank="1" showInputMessage="1" showErrorMessage="1" sqref="P15:P101">
      <formula1>zarz_1</formula1>
    </dataValidation>
    <dataValidation type="list" allowBlank="1" showInputMessage="1" showErrorMessage="1" sqref="Q15:Q101">
      <formula1>zarz_2</formula1>
    </dataValidation>
    <dataValidation type="list" allowBlank="1" showInputMessage="1" showErrorMessage="1" sqref="R15:R101">
      <formula1>zarz_3</formula1>
    </dataValidation>
    <dataValidation type="list" allowBlank="1" showInputMessage="1" showErrorMessage="1" sqref="S15:S101">
      <formula1>zarz_4</formula1>
    </dataValidation>
    <dataValidation type="list" allowBlank="1" showInputMessage="1" showErrorMessage="1" sqref="T15:T101">
      <formula1>zarz_5</formula1>
    </dataValidation>
    <dataValidation type="list" allowBlank="1" showInputMessage="1" showErrorMessage="1" sqref="U15:U101">
      <formula1>wymagania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CY324"/>
  <sheetViews>
    <sheetView topLeftCell="A13" workbookViewId="0">
      <selection activeCell="AA30" sqref="AA30"/>
    </sheetView>
  </sheetViews>
  <sheetFormatPr defaultColWidth="8.75" defaultRowHeight="14.25"/>
  <cols>
    <col min="1" max="1" width="10.5" style="75" customWidth="1"/>
    <col min="2" max="2" width="3.875" style="75" bestFit="1" customWidth="1"/>
    <col min="3" max="3" width="30.75" style="75" customWidth="1"/>
    <col min="4" max="4" width="13.25" style="75" customWidth="1"/>
    <col min="5" max="6" width="6.75" style="75" customWidth="1"/>
    <col min="7" max="24" width="6.75" style="75" hidden="1" customWidth="1"/>
    <col min="25" max="16384" width="8.75" style="75"/>
  </cols>
  <sheetData>
    <row r="1" spans="1:103"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103" ht="30">
      <c r="B2" s="285" t="s">
        <v>147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114"/>
      <c r="T2" s="114"/>
      <c r="U2" s="114"/>
    </row>
    <row r="3" spans="1:103" ht="13.9" customHeight="1">
      <c r="B3" s="153"/>
      <c r="C3" s="153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1:103" ht="33" customHeight="1">
      <c r="A4" s="255" t="s">
        <v>164</v>
      </c>
      <c r="B4" s="154"/>
      <c r="C4" s="256" t="s">
        <v>271</v>
      </c>
      <c r="D4" s="259">
        <v>2</v>
      </c>
      <c r="F4" s="75" t="s">
        <v>292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103" ht="15">
      <c r="A5" s="232" t="s">
        <v>150</v>
      </c>
      <c r="B5" s="154"/>
      <c r="G5" s="114"/>
      <c r="H5" s="114"/>
      <c r="I5" s="114"/>
      <c r="J5" s="114"/>
      <c r="K5" s="114"/>
      <c r="L5" s="114"/>
      <c r="M5" s="155"/>
      <c r="N5" s="155"/>
      <c r="O5" s="155"/>
      <c r="P5" s="155"/>
      <c r="Q5" s="114"/>
      <c r="R5" s="114"/>
      <c r="S5" s="114"/>
      <c r="T5" s="114"/>
      <c r="U5" s="114"/>
    </row>
    <row r="6" spans="1:103" ht="13.9" customHeight="1">
      <c r="A6" s="84" t="s">
        <v>151</v>
      </c>
      <c r="B6" s="156"/>
      <c r="G6" s="157"/>
      <c r="H6" s="157"/>
      <c r="I6" s="157"/>
      <c r="J6" s="157"/>
      <c r="K6" s="114"/>
      <c r="L6" s="114"/>
      <c r="M6" s="155"/>
      <c r="N6" s="155"/>
      <c r="O6" s="155"/>
      <c r="P6" s="155"/>
      <c r="Q6" s="114"/>
      <c r="R6" s="114"/>
      <c r="S6" s="114"/>
      <c r="T6" s="114"/>
      <c r="U6" s="114"/>
    </row>
    <row r="7" spans="1:103" ht="15">
      <c r="A7" s="84" t="str">
        <f>IF(D4=2,"brak","klasa 3")</f>
        <v>brak</v>
      </c>
      <c r="B7" s="156"/>
      <c r="G7" s="157"/>
      <c r="H7" s="157"/>
      <c r="I7" s="157"/>
      <c r="J7" s="157"/>
      <c r="K7" s="114"/>
      <c r="L7" s="114"/>
      <c r="M7" s="155"/>
      <c r="N7" s="155"/>
      <c r="O7" s="155"/>
      <c r="P7" s="155"/>
      <c r="Q7" s="114"/>
      <c r="R7" s="114"/>
      <c r="S7" s="114"/>
      <c r="T7" s="114"/>
      <c r="U7" s="114"/>
    </row>
    <row r="8" spans="1:103" ht="13.9" customHeight="1">
      <c r="A8" s="158" t="str">
        <f>IF(D4=3,"brak","")</f>
        <v/>
      </c>
      <c r="B8" s="156"/>
      <c r="D8" s="287" t="s">
        <v>272</v>
      </c>
      <c r="G8" s="157"/>
      <c r="H8" s="157"/>
      <c r="I8" s="157"/>
      <c r="J8" s="157"/>
      <c r="K8" s="155"/>
      <c r="L8" s="155"/>
      <c r="M8" s="155"/>
      <c r="N8" s="155"/>
      <c r="O8" s="155"/>
      <c r="P8" s="155"/>
      <c r="Q8" s="114"/>
      <c r="R8" s="114"/>
      <c r="S8" s="114"/>
      <c r="T8" s="114"/>
      <c r="U8" s="114"/>
    </row>
    <row r="9" spans="1:103" ht="13.9" customHeight="1">
      <c r="B9" s="156"/>
      <c r="C9" s="158"/>
      <c r="D9" s="288"/>
      <c r="E9" s="286" t="s">
        <v>212</v>
      </c>
      <c r="F9" s="286"/>
      <c r="G9" s="159"/>
      <c r="H9" s="159"/>
      <c r="I9" s="160"/>
      <c r="J9" s="160"/>
      <c r="K9" s="161"/>
      <c r="L9" s="161"/>
      <c r="M9" s="162"/>
      <c r="N9" s="162"/>
      <c r="O9" s="161"/>
      <c r="P9" s="161"/>
      <c r="Q9" s="118"/>
      <c r="R9" s="118"/>
      <c r="S9" s="117"/>
      <c r="T9" s="117"/>
      <c r="U9" s="210"/>
      <c r="V9" s="177"/>
      <c r="W9" s="215"/>
      <c r="X9" s="215"/>
    </row>
    <row r="10" spans="1:103" ht="13.9" customHeight="1">
      <c r="B10" s="156"/>
      <c r="C10" s="158"/>
      <c r="D10" s="288"/>
      <c r="E10" s="286"/>
      <c r="F10" s="286"/>
      <c r="G10" s="282" t="s">
        <v>187</v>
      </c>
      <c r="H10" s="282"/>
      <c r="I10" s="292" t="s">
        <v>188</v>
      </c>
      <c r="J10" s="292"/>
      <c r="K10" s="290" t="s">
        <v>189</v>
      </c>
      <c r="L10" s="290"/>
      <c r="M10" s="291" t="s">
        <v>190</v>
      </c>
      <c r="N10" s="291"/>
      <c r="O10" s="290" t="s">
        <v>191</v>
      </c>
      <c r="P10" s="290"/>
      <c r="Q10" s="292" t="s">
        <v>192</v>
      </c>
      <c r="R10" s="292"/>
      <c r="S10" s="282" t="s">
        <v>249</v>
      </c>
      <c r="T10" s="282"/>
      <c r="U10" s="283" t="s">
        <v>257</v>
      </c>
      <c r="V10" s="283"/>
      <c r="W10" s="284" t="s">
        <v>263</v>
      </c>
      <c r="X10" s="284"/>
      <c r="Y10" s="75" t="s">
        <v>303</v>
      </c>
    </row>
    <row r="11" spans="1:103">
      <c r="D11" s="288"/>
      <c r="E11" s="286"/>
      <c r="F11" s="286"/>
      <c r="G11" s="184" t="s">
        <v>240</v>
      </c>
      <c r="H11" s="185"/>
      <c r="I11" s="186" t="s">
        <v>240</v>
      </c>
      <c r="J11" s="187"/>
      <c r="K11" s="290" t="s">
        <v>241</v>
      </c>
      <c r="L11" s="290"/>
      <c r="M11" s="291" t="s">
        <v>242</v>
      </c>
      <c r="N11" s="291"/>
      <c r="O11" s="290" t="s">
        <v>242</v>
      </c>
      <c r="P11" s="290"/>
      <c r="Q11" s="292" t="s">
        <v>243</v>
      </c>
      <c r="R11" s="292"/>
      <c r="S11" s="282" t="s">
        <v>250</v>
      </c>
      <c r="T11" s="282"/>
      <c r="U11" s="283" t="s">
        <v>258</v>
      </c>
      <c r="V11" s="283"/>
      <c r="W11" s="284" t="s">
        <v>264</v>
      </c>
      <c r="X11" s="284"/>
      <c r="Y11" s="75" t="s">
        <v>304</v>
      </c>
    </row>
    <row r="12" spans="1:103" ht="43.15" customHeight="1">
      <c r="D12" s="288"/>
      <c r="E12" s="286"/>
      <c r="F12" s="286"/>
      <c r="G12" s="163"/>
      <c r="H12" s="161"/>
      <c r="I12" s="164"/>
      <c r="J12" s="162"/>
      <c r="K12" s="161"/>
      <c r="L12" s="161"/>
      <c r="M12" s="162"/>
      <c r="N12" s="162"/>
      <c r="O12" s="161"/>
      <c r="P12" s="161"/>
      <c r="Q12" s="118"/>
      <c r="R12" s="118"/>
      <c r="S12" s="117"/>
      <c r="T12" s="117"/>
      <c r="U12" s="210"/>
      <c r="V12" s="177"/>
      <c r="W12" s="215"/>
      <c r="X12" s="215"/>
      <c r="AA12" s="75" t="s">
        <v>306</v>
      </c>
    </row>
    <row r="13" spans="1:103" ht="18" customHeight="1" thickBot="1">
      <c r="D13" s="289"/>
      <c r="E13" s="286"/>
      <c r="F13" s="286"/>
      <c r="G13" s="117"/>
      <c r="H13" s="117"/>
      <c r="I13" s="118"/>
      <c r="J13" s="118"/>
      <c r="K13" s="117"/>
      <c r="L13" s="117"/>
      <c r="M13" s="118"/>
      <c r="N13" s="118"/>
      <c r="O13" s="117"/>
      <c r="P13" s="117"/>
      <c r="Q13" s="118"/>
      <c r="R13" s="118"/>
      <c r="S13" s="117"/>
      <c r="T13" s="117"/>
      <c r="U13" s="210"/>
      <c r="V13" s="177"/>
      <c r="W13" s="215"/>
      <c r="X13" s="215"/>
    </row>
    <row r="14" spans="1:103" ht="18.75" thickBot="1">
      <c r="B14" s="109" t="s">
        <v>114</v>
      </c>
      <c r="C14" s="165" t="s">
        <v>144</v>
      </c>
      <c r="D14" s="166" t="s">
        <v>153</v>
      </c>
      <c r="E14" s="166" t="s">
        <v>293</v>
      </c>
      <c r="F14" s="166" t="s">
        <v>138</v>
      </c>
      <c r="G14" s="166" t="s">
        <v>293</v>
      </c>
      <c r="H14" s="166" t="s">
        <v>138</v>
      </c>
      <c r="I14" s="166" t="s">
        <v>293</v>
      </c>
      <c r="J14" s="166" t="s">
        <v>138</v>
      </c>
      <c r="K14" s="166" t="s">
        <v>293</v>
      </c>
      <c r="L14" s="166" t="s">
        <v>138</v>
      </c>
      <c r="M14" s="166" t="s">
        <v>293</v>
      </c>
      <c r="N14" s="166" t="s">
        <v>138</v>
      </c>
      <c r="O14" s="166" t="s">
        <v>293</v>
      </c>
      <c r="P14" s="166" t="s">
        <v>138</v>
      </c>
      <c r="Q14" s="166" t="s">
        <v>293</v>
      </c>
      <c r="R14" s="197" t="s">
        <v>138</v>
      </c>
      <c r="S14" s="200" t="s">
        <v>293</v>
      </c>
      <c r="T14" s="201" t="s">
        <v>138</v>
      </c>
      <c r="U14" s="196" t="s">
        <v>293</v>
      </c>
      <c r="V14" s="196" t="s">
        <v>138</v>
      </c>
      <c r="W14" s="264" t="s">
        <v>293</v>
      </c>
      <c r="X14" s="264" t="s">
        <v>138</v>
      </c>
      <c r="Y14" s="196" t="s">
        <v>293</v>
      </c>
      <c r="Z14" s="196" t="s">
        <v>138</v>
      </c>
      <c r="AA14" s="196" t="s">
        <v>293</v>
      </c>
      <c r="AB14" s="196" t="s">
        <v>138</v>
      </c>
    </row>
    <row r="15" spans="1:103">
      <c r="B15" s="167">
        <v>1</v>
      </c>
      <c r="C15" s="168" t="str">
        <f>IF(ISBLANK(analiza_1!C15),"",analiza_1!C15)</f>
        <v>Zakład najgorszy</v>
      </c>
      <c r="D15" s="121" t="s">
        <v>151</v>
      </c>
      <c r="E15" s="169" t="str">
        <f>analiza_1!D15</f>
        <v>I</v>
      </c>
      <c r="F15" s="169">
        <f>analiza_1!E15</f>
        <v>450</v>
      </c>
      <c r="G15" s="122" t="str">
        <f>sym_1!E7</f>
        <v>I</v>
      </c>
      <c r="H15" s="122">
        <f>sym_1!F7</f>
        <v>105</v>
      </c>
      <c r="I15" s="123" t="str">
        <f>sym_2!E7</f>
        <v>I</v>
      </c>
      <c r="J15" s="123">
        <f>sym_2!F7</f>
        <v>190</v>
      </c>
      <c r="K15" s="122" t="str">
        <f>sym_3!E7</f>
        <v>I</v>
      </c>
      <c r="L15" s="122">
        <f>sym_3!F7</f>
        <v>360</v>
      </c>
      <c r="M15" s="123" t="str">
        <f>sym_4!E7</f>
        <v>I</v>
      </c>
      <c r="N15" s="123">
        <f>sym_4!F7</f>
        <v>280</v>
      </c>
      <c r="O15" s="122" t="str">
        <f>sym_5!H7</f>
        <v>I</v>
      </c>
      <c r="P15" s="122">
        <f>sym_5!I7</f>
        <v>110</v>
      </c>
      <c r="Q15" s="123" t="str">
        <f>sym_6!E7</f>
        <v/>
      </c>
      <c r="R15" s="198" t="str">
        <f>sym_6!F7</f>
        <v/>
      </c>
      <c r="S15" s="202" t="str">
        <f>sym_7!I7</f>
        <v>I</v>
      </c>
      <c r="T15" s="203">
        <f>sym_7!J7</f>
        <v>110</v>
      </c>
      <c r="U15" s="211" t="str">
        <f>sym_7!K7</f>
        <v>I</v>
      </c>
      <c r="V15" s="212">
        <f>sym_7!L7</f>
        <v>105</v>
      </c>
      <c r="W15" s="216" t="str">
        <f>sym_8!F7</f>
        <v>I</v>
      </c>
      <c r="X15" s="216">
        <f>sym_8!G7</f>
        <v>210</v>
      </c>
      <c r="Y15" s="270" t="str">
        <f>sym_4!H7</f>
        <v>I</v>
      </c>
      <c r="Z15" s="270">
        <f>sym_4!G7</f>
        <v>230</v>
      </c>
      <c r="AA15" s="97" t="str">
        <f>sym_4!J7</f>
        <v>I</v>
      </c>
      <c r="AB15" s="275">
        <f>sym_4!I7</f>
        <v>230</v>
      </c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</row>
    <row r="16" spans="1:103">
      <c r="B16" s="170">
        <v>2</v>
      </c>
      <c r="C16" s="171" t="str">
        <f>IF(ISBLANK(analiza_1!C16),"",analiza_1!C16)</f>
        <v>Zakład najlepszy</v>
      </c>
      <c r="D16" s="119" t="s">
        <v>152</v>
      </c>
      <c r="E16" s="169" t="str">
        <f>analiza_1!D16</f>
        <v>V</v>
      </c>
      <c r="F16" s="169">
        <f>analiza_1!E16</f>
        <v>7</v>
      </c>
      <c r="G16" s="124" t="str">
        <f>sym_1!E8</f>
        <v>V</v>
      </c>
      <c r="H16" s="124">
        <f>sym_1!F8</f>
        <v>8</v>
      </c>
      <c r="I16" s="125" t="str">
        <f>sym_2!E8</f>
        <v>V</v>
      </c>
      <c r="J16" s="125">
        <f>sym_2!F8</f>
        <v>8</v>
      </c>
      <c r="K16" s="124" t="str">
        <f>sym_3!E8</f>
        <v>V</v>
      </c>
      <c r="L16" s="124">
        <f>sym_3!F8</f>
        <v>0.70000000000000007</v>
      </c>
      <c r="M16" s="125" t="str">
        <f>sym_4!E8</f>
        <v>V</v>
      </c>
      <c r="N16" s="125">
        <f>sym_4!F8</f>
        <v>7</v>
      </c>
      <c r="O16" s="124" t="str">
        <f>sym_5!H8</f>
        <v>V</v>
      </c>
      <c r="P16" s="124">
        <f>sym_5!I8</f>
        <v>7</v>
      </c>
      <c r="Q16" s="123" t="str">
        <f>sym_6!E8</f>
        <v/>
      </c>
      <c r="R16" s="198" t="str">
        <f>sym_6!F8</f>
        <v/>
      </c>
      <c r="S16" s="204" t="str">
        <f>sym_7!I8</f>
        <v/>
      </c>
      <c r="T16" s="205" t="str">
        <f>sym_7!J8</f>
        <v/>
      </c>
      <c r="U16" s="211" t="str">
        <f>sym_7!K8</f>
        <v/>
      </c>
      <c r="V16" s="212" t="str">
        <f>sym_7!L8</f>
        <v/>
      </c>
      <c r="W16" s="216" t="str">
        <f>sym_8!F8</f>
        <v>V</v>
      </c>
      <c r="X16" s="216">
        <f>sym_8!G8</f>
        <v>5</v>
      </c>
      <c r="Y16" s="270" t="str">
        <f>sym_4!H8</f>
        <v>V</v>
      </c>
      <c r="Z16" s="270">
        <f>sym_4!G8</f>
        <v>7</v>
      </c>
      <c r="AA16" s="97" t="str">
        <f>sym_4!J8</f>
        <v>V</v>
      </c>
      <c r="AB16" s="275">
        <f>sym_4!I8</f>
        <v>7</v>
      </c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</row>
    <row r="17" spans="2:103">
      <c r="B17" s="170">
        <v>3</v>
      </c>
      <c r="C17" s="171" t="str">
        <f>IF(ISBLANK(analiza_1!C17),"",analiza_1!C17)</f>
        <v>Cukrownia Glinojeck</v>
      </c>
      <c r="D17" s="119" t="s">
        <v>152</v>
      </c>
      <c r="E17" s="169" t="str">
        <f>analiza_1!D17</f>
        <v>I</v>
      </c>
      <c r="F17" s="169">
        <f>analiza_1!E17</f>
        <v>224</v>
      </c>
      <c r="G17" s="124" t="str">
        <f>sym_1!E9</f>
        <v>I</v>
      </c>
      <c r="H17" s="124">
        <f>sym_1!F9</f>
        <v>60</v>
      </c>
      <c r="I17" s="125" t="str">
        <f>sym_2!E9</f>
        <v>I</v>
      </c>
      <c r="J17" s="125">
        <f>sym_2!F9</f>
        <v>60</v>
      </c>
      <c r="K17" s="124" t="str">
        <f>sym_3!E9</f>
        <v>II</v>
      </c>
      <c r="L17" s="124">
        <f>sym_3!F9</f>
        <v>51</v>
      </c>
      <c r="M17" s="125" t="str">
        <f>sym_4!E9</f>
        <v>I</v>
      </c>
      <c r="N17" s="125">
        <f>sym_4!F9</f>
        <v>86</v>
      </c>
      <c r="O17" s="124" t="str">
        <f>sym_5!H9</f>
        <v>I</v>
      </c>
      <c r="P17" s="124">
        <f>sym_5!I9</f>
        <v>66</v>
      </c>
      <c r="Q17" s="123" t="str">
        <f>sym_6!E9</f>
        <v/>
      </c>
      <c r="R17" s="198" t="str">
        <f>sym_6!F9</f>
        <v/>
      </c>
      <c r="S17" s="204" t="str">
        <f>sym_7!I9</f>
        <v/>
      </c>
      <c r="T17" s="205" t="str">
        <f>sym_7!J9</f>
        <v/>
      </c>
      <c r="U17" s="211" t="str">
        <f>sym_7!K9</f>
        <v/>
      </c>
      <c r="V17" s="212" t="str">
        <f>sym_7!L9</f>
        <v/>
      </c>
      <c r="W17" s="216" t="str">
        <f>sym_8!F9</f>
        <v>I</v>
      </c>
      <c r="X17" s="216">
        <f>sym_8!G9</f>
        <v>81.600000000000009</v>
      </c>
      <c r="Y17" s="270" t="str">
        <f>sym_4!H9</f>
        <v>I</v>
      </c>
      <c r="Z17" s="270">
        <f>sym_4!G9</f>
        <v>86</v>
      </c>
      <c r="AA17" s="97" t="str">
        <f>sym_4!J9</f>
        <v>I</v>
      </c>
      <c r="AB17" s="275">
        <f>sym_4!I9</f>
        <v>86</v>
      </c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</row>
    <row r="18" spans="2:103">
      <c r="B18" s="170">
        <v>4</v>
      </c>
      <c r="C18" s="171" t="str">
        <f>IF(ISBLANK(analiza_1!C18),"",analiza_1!C18)</f>
        <v>BAUER</v>
      </c>
      <c r="D18" s="119" t="s">
        <v>152</v>
      </c>
      <c r="E18" s="169" t="str">
        <f>analiza_1!D18</f>
        <v>I</v>
      </c>
      <c r="F18" s="169">
        <f>analiza_1!E18</f>
        <v>220</v>
      </c>
      <c r="G18" s="124" t="str">
        <f>sym_1!E10</f>
        <v>I</v>
      </c>
      <c r="H18" s="124">
        <f>sym_1!F10</f>
        <v>59</v>
      </c>
      <c r="I18" s="125" t="str">
        <f>sym_2!E10</f>
        <v>I</v>
      </c>
      <c r="J18" s="125">
        <f>sym_2!F10</f>
        <v>59</v>
      </c>
      <c r="K18" s="124" t="str">
        <f>sym_3!E10</f>
        <v>IV</v>
      </c>
      <c r="L18" s="124">
        <f>sym_3!F10</f>
        <v>11.600000000000001</v>
      </c>
      <c r="M18" s="125" t="str">
        <f>sym_4!E10</f>
        <v>I</v>
      </c>
      <c r="N18" s="125">
        <f>sym_4!F10</f>
        <v>85</v>
      </c>
      <c r="O18" s="124" t="str">
        <f>sym_5!H10</f>
        <v>I</v>
      </c>
      <c r="P18" s="124">
        <f>sym_5!I10</f>
        <v>65</v>
      </c>
      <c r="Q18" s="123" t="str">
        <f>sym_6!E10</f>
        <v/>
      </c>
      <c r="R18" s="198" t="str">
        <f>sym_6!F10</f>
        <v/>
      </c>
      <c r="S18" s="204" t="str">
        <f>sym_7!I10</f>
        <v/>
      </c>
      <c r="T18" s="205" t="str">
        <f>sym_7!J10</f>
        <v/>
      </c>
      <c r="U18" s="211" t="str">
        <f>sym_7!K10</f>
        <v/>
      </c>
      <c r="V18" s="212" t="str">
        <f>sym_7!L10</f>
        <v/>
      </c>
      <c r="W18" s="216" t="str">
        <f>sym_8!F10</f>
        <v>I</v>
      </c>
      <c r="X18" s="216">
        <f>sym_8!G10</f>
        <v>80</v>
      </c>
      <c r="Y18" s="270" t="str">
        <f>sym_4!H10</f>
        <v>I</v>
      </c>
      <c r="Z18" s="270">
        <f>sym_4!G10</f>
        <v>85</v>
      </c>
      <c r="AA18" s="97" t="str">
        <f>sym_4!J10</f>
        <v>I</v>
      </c>
      <c r="AB18" s="275">
        <f>sym_4!I10</f>
        <v>85</v>
      </c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</row>
    <row r="19" spans="2:103">
      <c r="B19" s="170">
        <v>5</v>
      </c>
      <c r="C19" s="171" t="str">
        <f>IF(ISBLANK(analiza_1!C19),"",analiza_1!C19)</f>
        <v>Ferma Drobiu Kondrajec Pański</v>
      </c>
      <c r="D19" s="119" t="s">
        <v>152</v>
      </c>
      <c r="E19" s="169" t="str">
        <f>analiza_1!D19</f>
        <v>I</v>
      </c>
      <c r="F19" s="169">
        <f>analiza_1!E19</f>
        <v>196</v>
      </c>
      <c r="G19" s="124" t="str">
        <f>sym_1!E11</f>
        <v>II</v>
      </c>
      <c r="H19" s="124">
        <f>sym_1!F11</f>
        <v>53</v>
      </c>
      <c r="I19" s="125" t="str">
        <f>sym_2!E11</f>
        <v>II</v>
      </c>
      <c r="J19" s="125">
        <f>sym_2!F11</f>
        <v>53</v>
      </c>
      <c r="K19" s="124" t="str">
        <f>sym_3!E11</f>
        <v>IV</v>
      </c>
      <c r="L19" s="124">
        <f>sym_3!F11</f>
        <v>20.8</v>
      </c>
      <c r="M19" s="125" t="str">
        <f>sym_4!E11</f>
        <v>I</v>
      </c>
      <c r="N19" s="125">
        <f>sym_4!F11</f>
        <v>79</v>
      </c>
      <c r="O19" s="124" t="str">
        <f>sym_5!H11</f>
        <v>II</v>
      </c>
      <c r="P19" s="124">
        <f>sym_5!I11</f>
        <v>59</v>
      </c>
      <c r="Q19" s="123" t="str">
        <f>sym_6!E11</f>
        <v>II</v>
      </c>
      <c r="R19" s="198">
        <f>sym_6!F11</f>
        <v>77</v>
      </c>
      <c r="S19" s="204" t="str">
        <f>sym_7!I11</f>
        <v/>
      </c>
      <c r="T19" s="205" t="str">
        <f>sym_7!J11</f>
        <v/>
      </c>
      <c r="U19" s="211" t="str">
        <f>sym_7!K11</f>
        <v/>
      </c>
      <c r="V19" s="212" t="str">
        <f>sym_7!L11</f>
        <v/>
      </c>
      <c r="W19" s="216" t="str">
        <f>sym_8!F11</f>
        <v>I</v>
      </c>
      <c r="X19" s="216">
        <f>sym_8!G11</f>
        <v>75.2</v>
      </c>
      <c r="Y19" s="270" t="str">
        <f>sym_4!H11</f>
        <v>I</v>
      </c>
      <c r="Z19" s="270">
        <f>sym_4!G11</f>
        <v>79</v>
      </c>
      <c r="AA19" s="97" t="str">
        <f>sym_4!J11</f>
        <v>I</v>
      </c>
      <c r="AB19" s="275">
        <f>sym_4!I11</f>
        <v>79</v>
      </c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</row>
    <row r="20" spans="2:103">
      <c r="B20" s="170">
        <v>6</v>
      </c>
      <c r="C20" s="171" t="str">
        <f>IF(ISBLANK(analiza_1!C20),"",analiza_1!C20)</f>
        <v>PEC Ciechanów</v>
      </c>
      <c r="D20" s="119" t="s">
        <v>152</v>
      </c>
      <c r="E20" s="169" t="str">
        <f>analiza_1!D20</f>
        <v>II</v>
      </c>
      <c r="F20" s="169">
        <f>analiza_1!E20</f>
        <v>138</v>
      </c>
      <c r="G20" s="124" t="str">
        <f>sym_1!E12</f>
        <v>II</v>
      </c>
      <c r="H20" s="124">
        <f>sym_1!F12</f>
        <v>49</v>
      </c>
      <c r="I20" s="125" t="str">
        <f>sym_2!E12</f>
        <v>II</v>
      </c>
      <c r="J20" s="125">
        <f>sym_2!F12</f>
        <v>49</v>
      </c>
      <c r="K20" s="124" t="str">
        <f>sym_3!E12</f>
        <v>IV</v>
      </c>
      <c r="L20" s="124">
        <f>sym_3!F12</f>
        <v>18.8</v>
      </c>
      <c r="M20" s="125" t="str">
        <f>sym_4!E12</f>
        <v>III</v>
      </c>
      <c r="N20" s="125">
        <f>sym_4!F12</f>
        <v>56</v>
      </c>
      <c r="O20" s="124" t="str">
        <f>sym_5!H12</f>
        <v>II</v>
      </c>
      <c r="P20" s="124">
        <f>sym_5!I12</f>
        <v>51</v>
      </c>
      <c r="Q20" s="123" t="str">
        <f>sym_6!E12</f>
        <v>II</v>
      </c>
      <c r="R20" s="198">
        <f>sym_6!F12</f>
        <v>66.3</v>
      </c>
      <c r="S20" s="204" t="str">
        <f>sym_7!I12</f>
        <v/>
      </c>
      <c r="T20" s="205" t="str">
        <f>sym_7!J12</f>
        <v/>
      </c>
      <c r="U20" s="211" t="str">
        <f>sym_7!K12</f>
        <v/>
      </c>
      <c r="V20" s="212" t="str">
        <f>sym_7!L12</f>
        <v/>
      </c>
      <c r="W20" s="216" t="str">
        <f>sym_8!F12</f>
        <v>I</v>
      </c>
      <c r="X20" s="216">
        <f>sym_8!G12</f>
        <v>61.599999999999994</v>
      </c>
      <c r="Y20" s="270" t="str">
        <f>sym_4!H12</f>
        <v>III</v>
      </c>
      <c r="Z20" s="270">
        <f>sym_4!G12</f>
        <v>56</v>
      </c>
      <c r="AA20" s="97" t="str">
        <f>sym_4!J12</f>
        <v>III</v>
      </c>
      <c r="AB20" s="275">
        <f>sym_4!I12</f>
        <v>56</v>
      </c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</row>
    <row r="21" spans="2:103">
      <c r="B21" s="170">
        <v>7</v>
      </c>
      <c r="C21" s="171" t="str">
        <f>IF(ISBLANK(analiza_1!C21),"",analiza_1!C21)</f>
        <v>Zakład Rzeźniczo-Wędliniarski Gotardy</v>
      </c>
      <c r="D21" s="119" t="s">
        <v>152</v>
      </c>
      <c r="E21" s="169" t="str">
        <f>analiza_1!D21</f>
        <v>III</v>
      </c>
      <c r="F21" s="169">
        <f>analiza_1!E21</f>
        <v>96</v>
      </c>
      <c r="G21" s="124" t="str">
        <f>sym_1!E13</f>
        <v>II</v>
      </c>
      <c r="H21" s="124">
        <f>sym_1!F13</f>
        <v>50</v>
      </c>
      <c r="I21" s="125" t="str">
        <f>sym_2!E13</f>
        <v>II</v>
      </c>
      <c r="J21" s="125">
        <f>sym_2!F13</f>
        <v>50</v>
      </c>
      <c r="K21" s="124" t="str">
        <f>sym_3!E13</f>
        <v>III</v>
      </c>
      <c r="L21" s="124">
        <f>sym_3!F13</f>
        <v>44.400000000000006</v>
      </c>
      <c r="M21" s="125" t="str">
        <f>sym_4!E13</f>
        <v>III</v>
      </c>
      <c r="N21" s="125">
        <f>sym_4!F13</f>
        <v>53</v>
      </c>
      <c r="O21" s="124" t="str">
        <f>sym_5!H13</f>
        <v>II</v>
      </c>
      <c r="P21" s="124">
        <f>sym_5!I13</f>
        <v>51</v>
      </c>
      <c r="Q21" s="123" t="str">
        <f>sym_6!E13</f>
        <v/>
      </c>
      <c r="R21" s="198" t="str">
        <f>sym_6!F13</f>
        <v/>
      </c>
      <c r="S21" s="204" t="str">
        <f>sym_7!I13</f>
        <v/>
      </c>
      <c r="T21" s="205" t="str">
        <f>sym_7!J13</f>
        <v/>
      </c>
      <c r="U21" s="211" t="str">
        <f>sym_7!K13</f>
        <v/>
      </c>
      <c r="V21" s="212" t="str">
        <f>sym_7!L13</f>
        <v/>
      </c>
      <c r="W21" s="216" t="str">
        <f>sym_8!F13</f>
        <v>II</v>
      </c>
      <c r="X21" s="216">
        <f>sym_8!G13</f>
        <v>49.199999999999996</v>
      </c>
      <c r="Y21" s="270" t="str">
        <f>sym_4!H13</f>
        <v>III</v>
      </c>
      <c r="Z21" s="270">
        <f>sym_4!G13</f>
        <v>53</v>
      </c>
      <c r="AA21" s="97" t="str">
        <f>sym_4!J13</f>
        <v>III</v>
      </c>
      <c r="AB21" s="275">
        <f>sym_4!I13</f>
        <v>53</v>
      </c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</row>
    <row r="22" spans="2:103">
      <c r="B22" s="170">
        <v>8</v>
      </c>
      <c r="C22" s="171" t="str">
        <f>IF(ISBLANK(analiza_1!C22),"",analiza_1!C22)</f>
        <v>Autozłom Ciechanów</v>
      </c>
      <c r="D22" s="119" t="s">
        <v>152</v>
      </c>
      <c r="E22" s="169" t="str">
        <f>analiza_1!D22</f>
        <v>III</v>
      </c>
      <c r="F22" s="169">
        <f>analiza_1!E22</f>
        <v>70</v>
      </c>
      <c r="G22" s="124" t="str">
        <f>sym_1!E14</f>
        <v>III</v>
      </c>
      <c r="H22" s="124">
        <f>sym_1!F14</f>
        <v>37</v>
      </c>
      <c r="I22" s="125" t="str">
        <f>sym_2!E14</f>
        <v>III</v>
      </c>
      <c r="J22" s="125">
        <f>sym_2!F14</f>
        <v>37</v>
      </c>
      <c r="K22" s="124" t="str">
        <f>sym_3!E14</f>
        <v>V</v>
      </c>
      <c r="L22" s="124">
        <f>sym_3!F14</f>
        <v>7.2</v>
      </c>
      <c r="M22" s="125" t="str">
        <f>sym_4!E14</f>
        <v>III</v>
      </c>
      <c r="N22" s="125">
        <f>sym_4!F14</f>
        <v>40</v>
      </c>
      <c r="O22" s="124" t="str">
        <f>sym_5!H14</f>
        <v>III</v>
      </c>
      <c r="P22" s="124">
        <f>sym_5!I14</f>
        <v>38</v>
      </c>
      <c r="Q22" s="123" t="str">
        <f>sym_6!E14</f>
        <v/>
      </c>
      <c r="R22" s="198" t="str">
        <f>sym_6!F14</f>
        <v/>
      </c>
      <c r="S22" s="204" t="str">
        <f>sym_7!I14</f>
        <v/>
      </c>
      <c r="T22" s="205" t="str">
        <f>sym_7!J14</f>
        <v/>
      </c>
      <c r="U22" s="211" t="str">
        <f>sym_7!K14</f>
        <v/>
      </c>
      <c r="V22" s="212" t="str">
        <f>sym_7!L14</f>
        <v/>
      </c>
      <c r="W22" s="216" t="str">
        <f>sym_8!F14</f>
        <v>III</v>
      </c>
      <c r="X22" s="216">
        <f>sym_8!G14</f>
        <v>38.4</v>
      </c>
      <c r="Y22" s="270" t="str">
        <f>sym_4!H14</f>
        <v>III</v>
      </c>
      <c r="Z22" s="270">
        <f>sym_4!G14</f>
        <v>40</v>
      </c>
      <c r="AA22" s="97" t="str">
        <f>sym_4!J14</f>
        <v>III</v>
      </c>
      <c r="AB22" s="275">
        <f>sym_4!I14</f>
        <v>40</v>
      </c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</row>
    <row r="23" spans="2:103">
      <c r="B23" s="170">
        <v>9</v>
      </c>
      <c r="C23" s="171" t="str">
        <f>IF(ISBLANK(analiza_1!C23),"",analiza_1!C23)</f>
        <v>MWiO Grudziadz - oczyszczalnia</v>
      </c>
      <c r="D23" s="119" t="s">
        <v>152</v>
      </c>
      <c r="E23" s="169" t="str">
        <f>analiza_1!D23</f>
        <v>II</v>
      </c>
      <c r="F23" s="169">
        <f>analiza_1!E23</f>
        <v>123</v>
      </c>
      <c r="G23" s="124" t="str">
        <f>sym_1!E15</f>
        <v>III</v>
      </c>
      <c r="H23" s="124">
        <f>sym_1!F15</f>
        <v>44</v>
      </c>
      <c r="I23" s="125" t="str">
        <f>sym_2!E15</f>
        <v>III</v>
      </c>
      <c r="J23" s="125">
        <f>sym_2!F15</f>
        <v>44</v>
      </c>
      <c r="K23" s="124" t="str">
        <f>sym_3!E15</f>
        <v>V</v>
      </c>
      <c r="L23" s="124">
        <f>sym_3!F15</f>
        <v>8.8000000000000007</v>
      </c>
      <c r="M23" s="125" t="str">
        <f>sym_4!E15</f>
        <v>III</v>
      </c>
      <c r="N23" s="125">
        <f>sym_4!F15</f>
        <v>51</v>
      </c>
      <c r="O23" s="124" t="str">
        <f>sym_5!H15</f>
        <v>II</v>
      </c>
      <c r="P23" s="124">
        <f>sym_5!I15</f>
        <v>46</v>
      </c>
      <c r="Q23" s="123" t="str">
        <f>sym_6!E15</f>
        <v/>
      </c>
      <c r="R23" s="198" t="str">
        <f>sym_6!F15</f>
        <v/>
      </c>
      <c r="S23" s="204" t="str">
        <f>sym_7!I15</f>
        <v>III</v>
      </c>
      <c r="T23" s="205">
        <f>sym_7!J15</f>
        <v>44</v>
      </c>
      <c r="U23" s="211" t="str">
        <f>sym_7!K15</f>
        <v>III</v>
      </c>
      <c r="V23" s="212">
        <f>sym_7!L15</f>
        <v>41</v>
      </c>
      <c r="W23" s="216" t="str">
        <f>sym_8!F15</f>
        <v>II</v>
      </c>
      <c r="X23" s="216">
        <f>sym_8!G15</f>
        <v>53.199999999999996</v>
      </c>
      <c r="Y23" s="270" t="str">
        <f>sym_4!H15</f>
        <v>III</v>
      </c>
      <c r="Z23" s="270">
        <f>sym_4!G15</f>
        <v>51</v>
      </c>
      <c r="AA23" s="97" t="str">
        <f>sym_4!J15</f>
        <v>III</v>
      </c>
      <c r="AB23" s="275">
        <f>sym_4!I15</f>
        <v>51</v>
      </c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</row>
    <row r="24" spans="2:103">
      <c r="B24" s="170">
        <v>10</v>
      </c>
      <c r="C24" s="171" t="str">
        <f>IF(ISBLANK(analiza_1!C24),"",analiza_1!C24)</f>
        <v>Toruńskie Wodociagi - oczyszczalnia</v>
      </c>
      <c r="D24" s="119" t="s">
        <v>152</v>
      </c>
      <c r="E24" s="169" t="str">
        <f>analiza_1!D24</f>
        <v>II</v>
      </c>
      <c r="F24" s="169">
        <f>analiza_1!E24</f>
        <v>117</v>
      </c>
      <c r="G24" s="124" t="str">
        <f>sym_1!E16</f>
        <v>III</v>
      </c>
      <c r="H24" s="124">
        <f>sym_1!F16</f>
        <v>42</v>
      </c>
      <c r="I24" s="125" t="str">
        <f>sym_2!E16</f>
        <v>III</v>
      </c>
      <c r="J24" s="125">
        <f>sym_2!F16</f>
        <v>42</v>
      </c>
      <c r="K24" s="124" t="str">
        <f>sym_3!E16</f>
        <v>V</v>
      </c>
      <c r="L24" s="124">
        <f>sym_3!F16</f>
        <v>8.4</v>
      </c>
      <c r="M24" s="125" t="str">
        <f>sym_4!E16</f>
        <v>III</v>
      </c>
      <c r="N24" s="125">
        <f>sym_4!F16</f>
        <v>49</v>
      </c>
      <c r="O24" s="124" t="str">
        <f>sym_5!H16</f>
        <v>III</v>
      </c>
      <c r="P24" s="124">
        <f>sym_5!I16</f>
        <v>44</v>
      </c>
      <c r="Q24" s="123" t="str">
        <f>sym_6!E16</f>
        <v/>
      </c>
      <c r="R24" s="198" t="str">
        <f>sym_6!F16</f>
        <v/>
      </c>
      <c r="S24" s="204" t="str">
        <f>sym_7!I16</f>
        <v>III</v>
      </c>
      <c r="T24" s="205">
        <f>sym_7!J16</f>
        <v>44</v>
      </c>
      <c r="U24" s="211" t="str">
        <f>sym_7!K16</f>
        <v>III</v>
      </c>
      <c r="V24" s="212">
        <f>sym_7!L16</f>
        <v>41</v>
      </c>
      <c r="W24" s="216" t="str">
        <f>sym_8!F16</f>
        <v>II</v>
      </c>
      <c r="X24" s="216">
        <f>sym_8!G16</f>
        <v>50.4</v>
      </c>
      <c r="Y24" s="270" t="str">
        <f>sym_4!H16</f>
        <v>III</v>
      </c>
      <c r="Z24" s="270">
        <f>sym_4!G16</f>
        <v>49</v>
      </c>
      <c r="AA24" s="97" t="str">
        <f>sym_4!J16</f>
        <v>III</v>
      </c>
      <c r="AB24" s="275">
        <f>sym_4!I16</f>
        <v>49</v>
      </c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</row>
    <row r="25" spans="2:103">
      <c r="B25" s="170">
        <v>11</v>
      </c>
      <c r="C25" s="171" t="str">
        <f>IF(ISBLANK(analiza_1!C25),"",analiza_1!C25)</f>
        <v>Cukrownia Chełmża</v>
      </c>
      <c r="D25" s="119" t="s">
        <v>152</v>
      </c>
      <c r="E25" s="169" t="str">
        <f>analiza_1!D25</f>
        <v>II</v>
      </c>
      <c r="F25" s="169">
        <f>analiza_1!E25</f>
        <v>138</v>
      </c>
      <c r="G25" s="124" t="str">
        <f>sym_1!E17</f>
        <v>I</v>
      </c>
      <c r="H25" s="124">
        <f>sym_1!F17</f>
        <v>71</v>
      </c>
      <c r="I25" s="125" t="str">
        <f>sym_2!E17</f>
        <v>I</v>
      </c>
      <c r="J25" s="125">
        <f>sym_2!F17</f>
        <v>71</v>
      </c>
      <c r="K25" s="124" t="str">
        <f>sym_3!E17</f>
        <v>II</v>
      </c>
      <c r="L25" s="124">
        <f>sym_3!F17</f>
        <v>59</v>
      </c>
      <c r="M25" s="125" t="str">
        <f>sym_4!E17</f>
        <v>II</v>
      </c>
      <c r="N25" s="125">
        <f>sym_4!F17</f>
        <v>74</v>
      </c>
      <c r="O25" s="124" t="str">
        <f>sym_5!H17</f>
        <v>I</v>
      </c>
      <c r="P25" s="124">
        <f>sym_5!I17</f>
        <v>72</v>
      </c>
      <c r="Q25" s="123" t="str">
        <f>sym_6!E17</f>
        <v/>
      </c>
      <c r="R25" s="198" t="str">
        <f>sym_6!F17</f>
        <v/>
      </c>
      <c r="S25" s="204" t="str">
        <f>sym_7!I17</f>
        <v>II</v>
      </c>
      <c r="T25" s="205">
        <f>sym_7!J17</f>
        <v>68</v>
      </c>
      <c r="U25" s="211" t="str">
        <f>sym_7!K17</f>
        <v>II</v>
      </c>
      <c r="V25" s="212">
        <f>sym_7!L17</f>
        <v>65</v>
      </c>
      <c r="W25" s="216" t="str">
        <f>sym_8!F17</f>
        <v>I</v>
      </c>
      <c r="X25" s="216">
        <f>sym_8!G17</f>
        <v>75.599999999999994</v>
      </c>
      <c r="Y25" s="270" t="str">
        <f>sym_4!H17</f>
        <v>II</v>
      </c>
      <c r="Z25" s="270">
        <f>sym_4!G17</f>
        <v>74</v>
      </c>
      <c r="AA25" s="97" t="str">
        <f>sym_4!J17</f>
        <v>II</v>
      </c>
      <c r="AB25" s="275">
        <f>sym_4!I17</f>
        <v>74</v>
      </c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</row>
    <row r="26" spans="2:103">
      <c r="B26" s="170">
        <v>12</v>
      </c>
      <c r="C26" s="171" t="str">
        <f>IF(ISBLANK(analiza_1!C26),"",analiza_1!C26)</f>
        <v>Zamek Bierzgłowski - ZDR</v>
      </c>
      <c r="D26" s="119" t="s">
        <v>152</v>
      </c>
      <c r="E26" s="169" t="str">
        <f>analiza_1!D26</f>
        <v>II</v>
      </c>
      <c r="F26" s="169">
        <f>analiza_1!E26</f>
        <v>165</v>
      </c>
      <c r="G26" s="124" t="str">
        <f>sym_1!E18</f>
        <v>III</v>
      </c>
      <c r="H26" s="124">
        <f>sym_1!F18</f>
        <v>38</v>
      </c>
      <c r="I26" s="125" t="str">
        <f>sym_2!E18</f>
        <v>III</v>
      </c>
      <c r="J26" s="125">
        <f>sym_2!F18</f>
        <v>38</v>
      </c>
      <c r="K26" s="124" t="str">
        <f>sym_3!E18</f>
        <v>V</v>
      </c>
      <c r="L26" s="124">
        <f>sym_3!F18</f>
        <v>8</v>
      </c>
      <c r="M26" s="125" t="str">
        <f>sym_4!E18</f>
        <v>I</v>
      </c>
      <c r="N26" s="125">
        <f>sym_4!F18</f>
        <v>83</v>
      </c>
      <c r="O26" s="124" t="str">
        <f>sym_5!H18</f>
        <v>II</v>
      </c>
      <c r="P26" s="124">
        <f>sym_5!I18</f>
        <v>53</v>
      </c>
      <c r="Q26" s="123" t="str">
        <f>sym_6!E18</f>
        <v/>
      </c>
      <c r="R26" s="198" t="str">
        <f>sym_6!F18</f>
        <v/>
      </c>
      <c r="S26" s="204" t="str">
        <f>sym_7!I18</f>
        <v>III</v>
      </c>
      <c r="T26" s="205">
        <f>sym_7!J18</f>
        <v>40</v>
      </c>
      <c r="U26" s="211" t="str">
        <f>sym_7!K18</f>
        <v>III</v>
      </c>
      <c r="V26" s="212">
        <f>sym_7!L18</f>
        <v>37</v>
      </c>
      <c r="W26" s="216" t="str">
        <f>sym_8!F18</f>
        <v>I</v>
      </c>
      <c r="X26" s="216">
        <f>sym_8!G18</f>
        <v>60</v>
      </c>
      <c r="Y26" s="270" t="str">
        <f>sym_4!H18</f>
        <v>I</v>
      </c>
      <c r="Z26" s="270">
        <f>sym_4!G18</f>
        <v>83</v>
      </c>
      <c r="AA26" s="97" t="str">
        <f>sym_4!J18</f>
        <v>I</v>
      </c>
      <c r="AB26" s="275">
        <f>sym_4!I18</f>
        <v>83</v>
      </c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</row>
    <row r="27" spans="2:103">
      <c r="B27" s="170">
        <v>13</v>
      </c>
      <c r="C27" s="171" t="str">
        <f>IF(ISBLANK(analiza_1!C27),"",analiza_1!C27)</f>
        <v>Eurogaz Białkowo - ZZR</v>
      </c>
      <c r="D27" s="119" t="s">
        <v>152</v>
      </c>
      <c r="E27" s="169" t="str">
        <f>analiza_1!D27</f>
        <v>III</v>
      </c>
      <c r="F27" s="169">
        <f>analiza_1!E27</f>
        <v>100</v>
      </c>
      <c r="G27" s="124" t="str">
        <f>sym_1!E19</f>
        <v>IV</v>
      </c>
      <c r="H27" s="124">
        <f>sym_1!F19</f>
        <v>29</v>
      </c>
      <c r="I27" s="125" t="str">
        <f>sym_2!E19</f>
        <v>IV</v>
      </c>
      <c r="J27" s="125">
        <f>sym_2!F19</f>
        <v>29</v>
      </c>
      <c r="K27" s="124" t="str">
        <f>sym_3!E19</f>
        <v>V</v>
      </c>
      <c r="L27" s="124">
        <f>sym_3!F19</f>
        <v>5.8000000000000007</v>
      </c>
      <c r="M27" s="125" t="str">
        <f>sym_4!E19</f>
        <v>III</v>
      </c>
      <c r="N27" s="125">
        <f>sym_4!F19</f>
        <v>55</v>
      </c>
      <c r="O27" s="124" t="str">
        <f>sym_5!H19</f>
        <v>III</v>
      </c>
      <c r="P27" s="124">
        <f>sym_5!I19</f>
        <v>35</v>
      </c>
      <c r="Q27" s="123" t="str">
        <f>sym_6!E19</f>
        <v/>
      </c>
      <c r="R27" s="198" t="str">
        <f>sym_6!F19</f>
        <v/>
      </c>
      <c r="S27" s="204" t="str">
        <f>sym_7!I19</f>
        <v>III</v>
      </c>
      <c r="T27" s="205">
        <f>sym_7!J19</f>
        <v>44</v>
      </c>
      <c r="U27" s="211" t="str">
        <f>sym_7!K19</f>
        <v>III</v>
      </c>
      <c r="V27" s="212">
        <f>sym_7!L19</f>
        <v>38</v>
      </c>
      <c r="W27" s="216" t="str">
        <f>sym_8!F19</f>
        <v>III</v>
      </c>
      <c r="X27" s="216">
        <f>sym_8!G19</f>
        <v>33.6</v>
      </c>
      <c r="Y27" s="270" t="str">
        <f>sym_4!H19</f>
        <v>III</v>
      </c>
      <c r="Z27" s="270">
        <f>sym_4!G19</f>
        <v>55</v>
      </c>
      <c r="AA27" s="97" t="str">
        <f>sym_4!J19</f>
        <v>III</v>
      </c>
      <c r="AB27" s="275">
        <f>sym_4!I19</f>
        <v>55</v>
      </c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</row>
    <row r="28" spans="2:103">
      <c r="B28" s="170">
        <v>14</v>
      </c>
      <c r="C28" s="171" t="str">
        <f>IF(ISBLANK(analiza_1!C28),"",analiza_1!C28)</f>
        <v>Nomet - galwanizernia</v>
      </c>
      <c r="D28" s="119" t="s">
        <v>152</v>
      </c>
      <c r="E28" s="169" t="str">
        <f>analiza_1!D28</f>
        <v>II</v>
      </c>
      <c r="F28" s="169">
        <f>analiza_1!E28</f>
        <v>172</v>
      </c>
      <c r="G28" s="124" t="str">
        <f>sym_1!E20</f>
        <v>II</v>
      </c>
      <c r="H28" s="124">
        <f>sym_1!F20</f>
        <v>47</v>
      </c>
      <c r="I28" s="125" t="str">
        <f>sym_2!E20</f>
        <v>II</v>
      </c>
      <c r="J28" s="125">
        <f>sym_2!F20</f>
        <v>47</v>
      </c>
      <c r="K28" s="124" t="str">
        <f>sym_3!E20</f>
        <v>IV</v>
      </c>
      <c r="L28" s="124">
        <f>sym_3!F20</f>
        <v>14.100000000000001</v>
      </c>
      <c r="M28" s="125" t="str">
        <f>sym_4!E20</f>
        <v>II</v>
      </c>
      <c r="N28" s="125">
        <f>sym_4!F20</f>
        <v>73</v>
      </c>
      <c r="O28" s="124" t="str">
        <f>sym_5!H20</f>
        <v>II</v>
      </c>
      <c r="P28" s="124">
        <f>sym_5!I20</f>
        <v>53</v>
      </c>
      <c r="Q28" s="123" t="str">
        <f>sym_6!E20</f>
        <v/>
      </c>
      <c r="R28" s="198" t="str">
        <f>sym_6!F20</f>
        <v/>
      </c>
      <c r="S28" s="204" t="str">
        <f>sym_7!I20</f>
        <v>III</v>
      </c>
      <c r="T28" s="205">
        <f>sym_7!J20</f>
        <v>60</v>
      </c>
      <c r="U28" s="211" t="str">
        <f>sym_7!K20</f>
        <v>III</v>
      </c>
      <c r="V28" s="212">
        <f>sym_7!L20</f>
        <v>56</v>
      </c>
      <c r="W28" s="216" t="str">
        <f>sym_8!F20</f>
        <v>I</v>
      </c>
      <c r="X28" s="216">
        <f>sym_8!G20</f>
        <v>62.400000000000006</v>
      </c>
      <c r="Y28" s="270" t="str">
        <f>sym_4!H20</f>
        <v>II</v>
      </c>
      <c r="Z28" s="270">
        <f>sym_4!G20</f>
        <v>73</v>
      </c>
      <c r="AA28" s="97" t="str">
        <f>sym_4!J20</f>
        <v>II</v>
      </c>
      <c r="AB28" s="275">
        <f>sym_4!I20</f>
        <v>73</v>
      </c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</row>
    <row r="29" spans="2:103">
      <c r="B29" s="170">
        <v>15</v>
      </c>
      <c r="C29" s="171" t="str">
        <f>IF(ISBLANK(analiza_1!C29),"",analiza_1!C29)</f>
        <v>Eurohansa - zakład produkcyjny</v>
      </c>
      <c r="D29" s="119" t="s">
        <v>152</v>
      </c>
      <c r="E29" s="169" t="str">
        <f>analiza_1!D29</f>
        <v>III</v>
      </c>
      <c r="F29" s="169">
        <f>analiza_1!E29</f>
        <v>94</v>
      </c>
      <c r="G29" s="124" t="str">
        <f>sym_1!E21</f>
        <v>II</v>
      </c>
      <c r="H29" s="124">
        <f>sym_1!F21</f>
        <v>49</v>
      </c>
      <c r="I29" s="125" t="str">
        <f>sym_2!E21</f>
        <v>II</v>
      </c>
      <c r="J29" s="125">
        <f>sym_2!F21</f>
        <v>49</v>
      </c>
      <c r="K29" s="124" t="str">
        <f>sym_3!E21</f>
        <v>III</v>
      </c>
      <c r="L29" s="124">
        <f>sym_3!F21</f>
        <v>28.700000000000003</v>
      </c>
      <c r="M29" s="125" t="str">
        <f>sym_4!E21</f>
        <v>III</v>
      </c>
      <c r="N29" s="125">
        <f>sym_4!F21</f>
        <v>52</v>
      </c>
      <c r="O29" s="124" t="str">
        <f>sym_5!H21</f>
        <v>II</v>
      </c>
      <c r="P29" s="124">
        <f>sym_5!I21</f>
        <v>50</v>
      </c>
      <c r="Q29" s="123" t="str">
        <f>sym_6!E21</f>
        <v>II</v>
      </c>
      <c r="R29" s="198">
        <f>sym_6!F21</f>
        <v>73.2</v>
      </c>
      <c r="S29" s="204" t="str">
        <f>sym_7!I21</f>
        <v>III</v>
      </c>
      <c r="T29" s="205">
        <f>sym_7!J21</f>
        <v>47</v>
      </c>
      <c r="U29" s="211" t="str">
        <f>sym_7!K21</f>
        <v>III</v>
      </c>
      <c r="V29" s="212">
        <f>sym_7!L21</f>
        <v>46</v>
      </c>
      <c r="W29" s="216" t="str">
        <f>sym_8!F21</f>
        <v>II</v>
      </c>
      <c r="X29" s="216">
        <f>sym_8!G21</f>
        <v>48</v>
      </c>
      <c r="Y29" s="270" t="str">
        <f>sym_4!H21</f>
        <v>III</v>
      </c>
      <c r="Z29" s="270">
        <f>sym_4!G21</f>
        <v>52</v>
      </c>
      <c r="AA29" s="97" t="str">
        <f>sym_4!J21</f>
        <v>III</v>
      </c>
      <c r="AB29" s="275">
        <f>sym_4!I21</f>
        <v>52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</row>
    <row r="30" spans="2:103">
      <c r="B30" s="170">
        <v>16</v>
      </c>
      <c r="C30" s="171" t="str">
        <f>IF(ISBLANK(analiza_1!C30),"",analiza_1!C30)</f>
        <v>Sklep Od i Do - sklep spożywczy</v>
      </c>
      <c r="D30" s="119" t="s">
        <v>152</v>
      </c>
      <c r="E30" s="169" t="str">
        <f>analiza_1!D30</f>
        <v>IV</v>
      </c>
      <c r="F30" s="169">
        <f>analiza_1!E30</f>
        <v>31</v>
      </c>
      <c r="G30" s="124" t="str">
        <f>sym_1!E22</f>
        <v>III</v>
      </c>
      <c r="H30" s="124">
        <f>sym_1!F22</f>
        <v>32</v>
      </c>
      <c r="I30" s="125" t="str">
        <f>sym_2!E22</f>
        <v>III</v>
      </c>
      <c r="J30" s="125">
        <f>sym_2!F22</f>
        <v>32</v>
      </c>
      <c r="K30" s="124" t="str">
        <f>sym_3!E22</f>
        <v>IV</v>
      </c>
      <c r="L30" s="124">
        <f>sym_3!F22</f>
        <v>10</v>
      </c>
      <c r="M30" s="125" t="str">
        <f>sym_4!E22</f>
        <v>IV</v>
      </c>
      <c r="N30" s="125">
        <f>sym_4!F22</f>
        <v>31</v>
      </c>
      <c r="O30" s="124" t="str">
        <f>sym_5!H22</f>
        <v>III</v>
      </c>
      <c r="P30" s="124">
        <f>sym_5!I22</f>
        <v>31</v>
      </c>
      <c r="Q30" s="123" t="str">
        <f>sym_6!E22</f>
        <v/>
      </c>
      <c r="R30" s="198" t="str">
        <f>sym_6!F22</f>
        <v/>
      </c>
      <c r="S30" s="204" t="str">
        <f>sym_7!I22</f>
        <v>IV</v>
      </c>
      <c r="T30" s="205">
        <f>sym_7!J22</f>
        <v>29</v>
      </c>
      <c r="U30" s="211" t="str">
        <f>sym_7!K22</f>
        <v>IV</v>
      </c>
      <c r="V30" s="212">
        <f>sym_7!L22</f>
        <v>28</v>
      </c>
      <c r="W30" s="216" t="str">
        <f>sym_8!F22</f>
        <v>IV</v>
      </c>
      <c r="X30" s="216">
        <f>sym_8!G22</f>
        <v>23</v>
      </c>
      <c r="Y30" s="270" t="str">
        <f>sym_4!H22</f>
        <v>IV</v>
      </c>
      <c r="Z30" s="270">
        <f>sym_4!G22</f>
        <v>31</v>
      </c>
      <c r="AA30" s="97" t="str">
        <f>sym_4!J22</f>
        <v>IV</v>
      </c>
      <c r="AB30" s="275">
        <f>sym_4!I22</f>
        <v>31</v>
      </c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</row>
    <row r="31" spans="2:103">
      <c r="B31" s="170">
        <v>17</v>
      </c>
      <c r="C31" s="171" t="str">
        <f>IF(ISBLANK(analiza_1!C31),"",analiza_1!C31)</f>
        <v>Warsztat Ruszkowski - warsztat mechaniczny (naprawy)</v>
      </c>
      <c r="D31" s="119" t="s">
        <v>152</v>
      </c>
      <c r="E31" s="169" t="str">
        <f>analiza_1!D31</f>
        <v>IV</v>
      </c>
      <c r="F31" s="169">
        <f>analiza_1!E31</f>
        <v>23</v>
      </c>
      <c r="G31" s="124" t="str">
        <f>sym_1!E23</f>
        <v>IV</v>
      </c>
      <c r="H31" s="124">
        <f>sym_1!F23</f>
        <v>24</v>
      </c>
      <c r="I31" s="125" t="str">
        <f>sym_2!E23</f>
        <v>IV</v>
      </c>
      <c r="J31" s="125">
        <f>sym_2!F23</f>
        <v>24</v>
      </c>
      <c r="K31" s="124" t="str">
        <f>sym_3!E23</f>
        <v>V</v>
      </c>
      <c r="L31" s="124">
        <f>sym_3!F23</f>
        <v>9.5</v>
      </c>
      <c r="M31" s="125" t="str">
        <f>sym_4!E23</f>
        <v>IV</v>
      </c>
      <c r="N31" s="125">
        <f>sym_4!F23</f>
        <v>23</v>
      </c>
      <c r="O31" s="124" t="str">
        <f>sym_5!H23</f>
        <v>IV</v>
      </c>
      <c r="P31" s="124">
        <f>sym_5!I23</f>
        <v>23</v>
      </c>
      <c r="Q31" s="123" t="str">
        <f>sym_6!E23</f>
        <v/>
      </c>
      <c r="R31" s="198" t="str">
        <f>sym_6!F23</f>
        <v/>
      </c>
      <c r="S31" s="204" t="str">
        <f>sym_7!I23</f>
        <v>V</v>
      </c>
      <c r="T31" s="205">
        <f>sym_7!J23</f>
        <v>22</v>
      </c>
      <c r="U31" s="211" t="str">
        <f>sym_7!K23</f>
        <v>V</v>
      </c>
      <c r="V31" s="212">
        <f>sym_7!L23</f>
        <v>21</v>
      </c>
      <c r="W31" s="216" t="str">
        <f>sym_8!F23</f>
        <v>IV</v>
      </c>
      <c r="X31" s="216">
        <f>sym_8!G23</f>
        <v>17</v>
      </c>
      <c r="Y31" s="270" t="str">
        <f>sym_4!H23</f>
        <v>IV</v>
      </c>
      <c r="Z31" s="270">
        <f>sym_4!G23</f>
        <v>23</v>
      </c>
      <c r="AA31" s="97" t="str">
        <f>sym_4!J23</f>
        <v>IV</v>
      </c>
      <c r="AB31" s="275">
        <f>sym_4!I23</f>
        <v>23</v>
      </c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</row>
    <row r="32" spans="2:103">
      <c r="B32" s="170">
        <v>18</v>
      </c>
      <c r="C32" s="171" t="str">
        <f>IF(ISBLANK(analiza_1!C32),"",analiza_1!C32)</f>
        <v>OPEC Grudziadz - elektrocepłownia</v>
      </c>
      <c r="D32" s="119" t="s">
        <v>152</v>
      </c>
      <c r="E32" s="169" t="str">
        <f>analiza_1!D32</f>
        <v>III</v>
      </c>
      <c r="F32" s="169">
        <f>analiza_1!E32</f>
        <v>108</v>
      </c>
      <c r="G32" s="124" t="str">
        <f>sym_1!E24</f>
        <v>III</v>
      </c>
      <c r="H32" s="124">
        <f>sym_1!F24</f>
        <v>39</v>
      </c>
      <c r="I32" s="125" t="str">
        <f>sym_2!E24</f>
        <v>III</v>
      </c>
      <c r="J32" s="125">
        <f>sym_2!F24</f>
        <v>39</v>
      </c>
      <c r="K32" s="124" t="str">
        <f>sym_3!E24</f>
        <v>V</v>
      </c>
      <c r="L32" s="124">
        <f>sym_3!F24</f>
        <v>7.8000000000000007</v>
      </c>
      <c r="M32" s="125" t="str">
        <f>sym_4!E24</f>
        <v>III</v>
      </c>
      <c r="N32" s="125">
        <f>sym_4!F24</f>
        <v>46</v>
      </c>
      <c r="O32" s="124" t="str">
        <f>sym_5!H24</f>
        <v>III</v>
      </c>
      <c r="P32" s="124">
        <f>sym_5!I24</f>
        <v>41</v>
      </c>
      <c r="Q32" s="123" t="str">
        <f>sym_6!E24</f>
        <v/>
      </c>
      <c r="R32" s="198" t="str">
        <f>sym_6!F24</f>
        <v/>
      </c>
      <c r="S32" s="204" t="str">
        <f>sym_7!I24</f>
        <v>IV</v>
      </c>
      <c r="T32" s="205">
        <f>sym_7!J24</f>
        <v>39</v>
      </c>
      <c r="U32" s="211" t="str">
        <f>sym_7!K24</f>
        <v>IV</v>
      </c>
      <c r="V32" s="212">
        <f>sym_7!L24</f>
        <v>38</v>
      </c>
      <c r="W32" s="216" t="str">
        <f>sym_8!F24</f>
        <v>II</v>
      </c>
      <c r="X32" s="216">
        <f>sym_8!G24</f>
        <v>46.199999999999996</v>
      </c>
      <c r="Y32" s="270" t="str">
        <f>sym_4!H24</f>
        <v>III</v>
      </c>
      <c r="Z32" s="270">
        <f>sym_4!G24</f>
        <v>46</v>
      </c>
      <c r="AA32" s="97" t="str">
        <f>sym_4!J24</f>
        <v>III</v>
      </c>
      <c r="AB32" s="275">
        <f>sym_4!I24</f>
        <v>46</v>
      </c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</row>
    <row r="33" spans="2:103">
      <c r="B33" s="170">
        <v>19</v>
      </c>
      <c r="C33" s="171" t="str">
        <f>IF(ISBLANK(analiza_1!C33),"",analiza_1!C33)</f>
        <v>Zakład produkcji obuwia</v>
      </c>
      <c r="D33" s="119" t="s">
        <v>152</v>
      </c>
      <c r="E33" s="169" t="str">
        <f>analiza_1!D33</f>
        <v>IV</v>
      </c>
      <c r="F33" s="169">
        <f>analiza_1!E33</f>
        <v>34</v>
      </c>
      <c r="G33" s="124" t="str">
        <f>sym_1!E25</f>
        <v>III</v>
      </c>
      <c r="H33" s="124">
        <f>sym_1!F25</f>
        <v>35</v>
      </c>
      <c r="I33" s="125" t="str">
        <f>sym_2!E25</f>
        <v>III</v>
      </c>
      <c r="J33" s="125">
        <f>sym_2!F25</f>
        <v>35</v>
      </c>
      <c r="K33" s="124" t="str">
        <f>sym_3!E25</f>
        <v>IV</v>
      </c>
      <c r="L33" s="124">
        <f>sym_3!F25</f>
        <v>18.200000000000003</v>
      </c>
      <c r="M33" s="125" t="str">
        <f>sym_4!E25</f>
        <v>IV</v>
      </c>
      <c r="N33" s="125">
        <f>sym_4!F25</f>
        <v>34</v>
      </c>
      <c r="O33" s="124" t="str">
        <f>sym_5!H25</f>
        <v>III</v>
      </c>
      <c r="P33" s="124">
        <f>sym_5!I25</f>
        <v>34</v>
      </c>
      <c r="Q33" s="123" t="str">
        <f>sym_6!E25</f>
        <v>III</v>
      </c>
      <c r="R33" s="198">
        <f>sym_6!F25</f>
        <v>45</v>
      </c>
      <c r="S33" s="204" t="str">
        <f>sym_7!I25</f>
        <v>IV</v>
      </c>
      <c r="T33" s="205">
        <f>sym_7!J25</f>
        <v>39</v>
      </c>
      <c r="U33" s="211" t="str">
        <f>sym_7!K25</f>
        <v>IV</v>
      </c>
      <c r="V33" s="212">
        <f>sym_7!L25</f>
        <v>38</v>
      </c>
      <c r="W33" s="216" t="str">
        <f>sym_8!F25</f>
        <v>IV</v>
      </c>
      <c r="X33" s="216">
        <f>sym_8!G25</f>
        <v>27</v>
      </c>
      <c r="Y33" s="270" t="str">
        <f>sym_4!H25</f>
        <v>IV</v>
      </c>
      <c r="Z33" s="270">
        <f>sym_4!G25</f>
        <v>34</v>
      </c>
      <c r="AA33" s="97" t="str">
        <f>sym_4!J25</f>
        <v>IV</v>
      </c>
      <c r="AB33" s="275">
        <f>sym_4!I25</f>
        <v>34</v>
      </c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</row>
    <row r="34" spans="2:103">
      <c r="B34" s="170">
        <v>20</v>
      </c>
      <c r="C34" s="171" t="str">
        <f>IF(ISBLANK(analiza_1!C34),"",analiza_1!C34)</f>
        <v>Baza paliw = ZDR</v>
      </c>
      <c r="D34" s="119" t="s">
        <v>152</v>
      </c>
      <c r="E34" s="169" t="str">
        <f>analiza_1!D34</f>
        <v>I</v>
      </c>
      <c r="F34" s="169">
        <f>analiza_1!E34</f>
        <v>200</v>
      </c>
      <c r="G34" s="124" t="str">
        <f>sym_1!E26</f>
        <v>II</v>
      </c>
      <c r="H34" s="124">
        <f>sym_1!F26</f>
        <v>45</v>
      </c>
      <c r="I34" s="125" t="str">
        <f>sym_2!E26</f>
        <v>II</v>
      </c>
      <c r="J34" s="125">
        <f>sym_2!F26</f>
        <v>45</v>
      </c>
      <c r="K34" s="124" t="str">
        <f>sym_3!E26</f>
        <v>V</v>
      </c>
      <c r="L34" s="124">
        <f>sym_3!F26</f>
        <v>4.8000000000000007</v>
      </c>
      <c r="M34" s="125" t="str">
        <f>sym_4!E26</f>
        <v>I</v>
      </c>
      <c r="N34" s="125">
        <f>sym_4!F26</f>
        <v>90</v>
      </c>
      <c r="O34" s="124" t="str">
        <f>sym_5!H26</f>
        <v>I</v>
      </c>
      <c r="P34" s="124">
        <f>sym_5!I26</f>
        <v>60</v>
      </c>
      <c r="Q34" s="123" t="str">
        <f>sym_6!E26</f>
        <v/>
      </c>
      <c r="R34" s="198" t="str">
        <f>sym_6!F26</f>
        <v/>
      </c>
      <c r="S34" s="204" t="str">
        <f>sym_7!I26</f>
        <v>III</v>
      </c>
      <c r="T34" s="205">
        <f>sym_7!J26</f>
        <v>51</v>
      </c>
      <c r="U34" s="211" t="str">
        <f>sym_7!K26</f>
        <v>III</v>
      </c>
      <c r="V34" s="212">
        <f>sym_7!L26</f>
        <v>47</v>
      </c>
      <c r="W34" s="216" t="str">
        <f>sym_8!F26</f>
        <v>I</v>
      </c>
      <c r="X34" s="216">
        <f>sym_8!G26</f>
        <v>76</v>
      </c>
      <c r="Y34" s="270" t="str">
        <f>sym_4!H26</f>
        <v>I</v>
      </c>
      <c r="Z34" s="270">
        <f>sym_4!G26</f>
        <v>90</v>
      </c>
      <c r="AA34" s="97" t="str">
        <f>sym_4!J26</f>
        <v>I</v>
      </c>
      <c r="AB34" s="275">
        <f>sym_4!I26</f>
        <v>90</v>
      </c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</row>
    <row r="35" spans="2:103">
      <c r="B35" s="170">
        <v>21</v>
      </c>
      <c r="C35" s="171" t="str">
        <f>IF(ISBLANK(analiza_1!C35),"",analiza_1!C35)</f>
        <v>Stacja demontażu</v>
      </c>
      <c r="D35" s="119" t="s">
        <v>152</v>
      </c>
      <c r="E35" s="169" t="str">
        <f>analiza_1!D35</f>
        <v>IV</v>
      </c>
      <c r="F35" s="169">
        <f>analiza_1!E35</f>
        <v>35</v>
      </c>
      <c r="G35" s="124" t="str">
        <f>sym_1!E27</f>
        <v>III</v>
      </c>
      <c r="H35" s="124">
        <f>sym_1!F27</f>
        <v>36</v>
      </c>
      <c r="I35" s="125" t="str">
        <f>sym_2!E27</f>
        <v>III</v>
      </c>
      <c r="J35" s="125">
        <f>sym_2!F27</f>
        <v>36</v>
      </c>
      <c r="K35" s="124" t="str">
        <f>sym_3!E27</f>
        <v>V</v>
      </c>
      <c r="L35" s="124">
        <f>sym_3!F27</f>
        <v>6.8000000000000007</v>
      </c>
      <c r="M35" s="125" t="str">
        <f>sym_4!E27</f>
        <v>IV</v>
      </c>
      <c r="N35" s="125">
        <f>sym_4!F27</f>
        <v>35</v>
      </c>
      <c r="O35" s="124" t="str">
        <f>sym_5!H27</f>
        <v>III</v>
      </c>
      <c r="P35" s="124">
        <f>sym_5!I27</f>
        <v>35</v>
      </c>
      <c r="Q35" s="123" t="str">
        <f>sym_6!E27</f>
        <v/>
      </c>
      <c r="R35" s="198" t="str">
        <f>sym_6!F27</f>
        <v/>
      </c>
      <c r="S35" s="204" t="str">
        <f>sym_7!I27</f>
        <v>IV</v>
      </c>
      <c r="T35" s="205">
        <f>sym_7!J27</f>
        <v>35</v>
      </c>
      <c r="U35" s="211" t="str">
        <f>sym_7!K27</f>
        <v>IV</v>
      </c>
      <c r="V35" s="212">
        <f>sym_7!L27</f>
        <v>34</v>
      </c>
      <c r="W35" s="216" t="str">
        <f>sym_8!F27</f>
        <v>III</v>
      </c>
      <c r="X35" s="216">
        <f>sym_8!G27</f>
        <v>32</v>
      </c>
      <c r="Y35" s="270" t="str">
        <f>sym_4!H27</f>
        <v>IV</v>
      </c>
      <c r="Z35" s="270">
        <f>sym_4!G27</f>
        <v>35</v>
      </c>
      <c r="AA35" s="97" t="str">
        <f>sym_4!J27</f>
        <v>IV</v>
      </c>
      <c r="AB35" s="275">
        <f>sym_4!I27</f>
        <v>35</v>
      </c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</row>
    <row r="36" spans="2:103">
      <c r="B36" s="170">
        <v>22</v>
      </c>
      <c r="C36" s="171" t="str">
        <f>IF(ISBLANK(analiza_1!C36),"",analiza_1!C36)</f>
        <v>Oczyszczalnia ścieków</v>
      </c>
      <c r="D36" s="119" t="s">
        <v>152</v>
      </c>
      <c r="E36" s="169" t="str">
        <f>analiza_1!D36</f>
        <v>IV</v>
      </c>
      <c r="F36" s="169">
        <f>analiza_1!E36</f>
        <v>35</v>
      </c>
      <c r="G36" s="124" t="str">
        <f>sym_1!E28</f>
        <v>III</v>
      </c>
      <c r="H36" s="124">
        <f>sym_1!F28</f>
        <v>36</v>
      </c>
      <c r="I36" s="125" t="str">
        <f>sym_2!E28</f>
        <v>III</v>
      </c>
      <c r="J36" s="125">
        <f>sym_2!F28</f>
        <v>36</v>
      </c>
      <c r="K36" s="124" t="str">
        <f>sym_3!E28</f>
        <v>IV</v>
      </c>
      <c r="L36" s="124">
        <f>sym_3!F28</f>
        <v>14.5</v>
      </c>
      <c r="M36" s="125" t="str">
        <f>sym_4!E28</f>
        <v>IV</v>
      </c>
      <c r="N36" s="125">
        <f>sym_4!F28</f>
        <v>35</v>
      </c>
      <c r="O36" s="124" t="str">
        <f>sym_5!H28</f>
        <v>III</v>
      </c>
      <c r="P36" s="124">
        <f>sym_5!I28</f>
        <v>35</v>
      </c>
      <c r="Q36" s="123" t="str">
        <f>sym_6!E28</f>
        <v>III</v>
      </c>
      <c r="R36" s="198">
        <f>sym_6!F28</f>
        <v>44</v>
      </c>
      <c r="S36" s="204" t="str">
        <f>sym_7!I28</f>
        <v>IV</v>
      </c>
      <c r="T36" s="205">
        <f>sym_7!J28</f>
        <v>36</v>
      </c>
      <c r="U36" s="211" t="str">
        <f>sym_7!K28</f>
        <v>IV</v>
      </c>
      <c r="V36" s="212">
        <f>sym_7!L28</f>
        <v>33</v>
      </c>
      <c r="W36" s="216" t="str">
        <f>sym_8!F28</f>
        <v>III</v>
      </c>
      <c r="X36" s="216">
        <f>sym_8!G28</f>
        <v>30</v>
      </c>
      <c r="Y36" s="270" t="str">
        <f>sym_4!H28</f>
        <v>IV</v>
      </c>
      <c r="Z36" s="270">
        <f>sym_4!G28</f>
        <v>35</v>
      </c>
      <c r="AA36" s="97" t="str">
        <f>sym_4!J28</f>
        <v>IV</v>
      </c>
      <c r="AB36" s="275">
        <f>sym_4!I28</f>
        <v>35</v>
      </c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</row>
    <row r="37" spans="2:103">
      <c r="B37" s="170">
        <v>23</v>
      </c>
      <c r="C37" s="171" t="str">
        <f>IF(ISBLANK(analiza_1!C37),"",analiza_1!C37)</f>
        <v>Zakład obróbki metali</v>
      </c>
      <c r="D37" s="119" t="s">
        <v>152</v>
      </c>
      <c r="E37" s="169" t="str">
        <f>analiza_1!D37</f>
        <v>IV</v>
      </c>
      <c r="F37" s="169">
        <f>analiza_1!E37</f>
        <v>59</v>
      </c>
      <c r="G37" s="124" t="str">
        <f>sym_1!E29</f>
        <v>I</v>
      </c>
      <c r="H37" s="124">
        <f>sym_1!F29</f>
        <v>60</v>
      </c>
      <c r="I37" s="125" t="str">
        <f>sym_2!E29</f>
        <v>I</v>
      </c>
      <c r="J37" s="125">
        <f>sym_2!F29</f>
        <v>60</v>
      </c>
      <c r="K37" s="124" t="str">
        <f>sym_3!E29</f>
        <v>II</v>
      </c>
      <c r="L37" s="124">
        <f>sym_3!F29</f>
        <v>61.600000000000009</v>
      </c>
      <c r="M37" s="125" t="str">
        <f>sym_4!E29</f>
        <v>III</v>
      </c>
      <c r="N37" s="125">
        <f>sym_4!F29</f>
        <v>59</v>
      </c>
      <c r="O37" s="124" t="str">
        <f>sym_5!H29</f>
        <v>II</v>
      </c>
      <c r="P37" s="124">
        <f>sym_5!I29</f>
        <v>59</v>
      </c>
      <c r="Q37" s="123" t="str">
        <f>sym_6!E29</f>
        <v/>
      </c>
      <c r="R37" s="198" t="str">
        <f>sym_6!F29</f>
        <v/>
      </c>
      <c r="S37" s="204" t="str">
        <f>sym_7!I29</f>
        <v>III</v>
      </c>
      <c r="T37" s="205">
        <f>sym_7!J29</f>
        <v>59</v>
      </c>
      <c r="U37" s="211" t="str">
        <f>sym_7!K29</f>
        <v>III</v>
      </c>
      <c r="V37" s="212">
        <f>sym_7!L29</f>
        <v>56</v>
      </c>
      <c r="W37" s="216" t="str">
        <f>sym_8!F29</f>
        <v>II</v>
      </c>
      <c r="X37" s="216">
        <f>sym_8!G29</f>
        <v>52</v>
      </c>
      <c r="Y37" s="270" t="str">
        <f>sym_4!H29</f>
        <v>III</v>
      </c>
      <c r="Z37" s="270">
        <f>sym_4!G29</f>
        <v>59</v>
      </c>
      <c r="AA37" s="97" t="str">
        <f>sym_4!J29</f>
        <v>III</v>
      </c>
      <c r="AB37" s="275">
        <f>sym_4!I29</f>
        <v>59</v>
      </c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</row>
    <row r="38" spans="2:103">
      <c r="B38" s="170">
        <v>24</v>
      </c>
      <c r="C38" s="171" t="str">
        <f>IF(ISBLANK(analiza_1!C38),"",analiza_1!C38)</f>
        <v>Zakład przetwarzania produktów ubocznych pochodzenia zwierzęcegp</v>
      </c>
      <c r="D38" s="119" t="s">
        <v>152</v>
      </c>
      <c r="E38" s="169" t="str">
        <f>analiza_1!D38</f>
        <v>I</v>
      </c>
      <c r="F38" s="169">
        <f>analiza_1!E38</f>
        <v>201</v>
      </c>
      <c r="G38" s="124" t="str">
        <f>sym_1!E30</f>
        <v>I</v>
      </c>
      <c r="H38" s="124">
        <f>sym_1!F30</f>
        <v>70</v>
      </c>
      <c r="I38" s="125" t="str">
        <f>sym_2!E30</f>
        <v>I</v>
      </c>
      <c r="J38" s="125">
        <f>sym_2!F30</f>
        <v>70</v>
      </c>
      <c r="K38" s="124" t="str">
        <f>sym_3!E30</f>
        <v>II</v>
      </c>
      <c r="L38" s="124">
        <f>sym_3!F30</f>
        <v>72.8</v>
      </c>
      <c r="M38" s="125" t="str">
        <f>sym_4!E30</f>
        <v>I</v>
      </c>
      <c r="N38" s="125">
        <f>sym_4!F30</f>
        <v>77</v>
      </c>
      <c r="O38" s="124" t="str">
        <f>sym_5!H30</f>
        <v>I</v>
      </c>
      <c r="P38" s="124">
        <f>sym_5!I30</f>
        <v>72</v>
      </c>
      <c r="Q38" s="123" t="str">
        <f>sym_6!E30</f>
        <v/>
      </c>
      <c r="R38" s="198" t="str">
        <f>sym_6!F30</f>
        <v/>
      </c>
      <c r="S38" s="204" t="str">
        <f>sym_7!I30</f>
        <v>II</v>
      </c>
      <c r="T38" s="205">
        <f>sym_7!J30</f>
        <v>72</v>
      </c>
      <c r="U38" s="211" t="str">
        <f>sym_7!K30</f>
        <v>II</v>
      </c>
      <c r="V38" s="212">
        <f>sym_7!L30</f>
        <v>69</v>
      </c>
      <c r="W38" s="216" t="str">
        <f>sym_8!F30</f>
        <v>I</v>
      </c>
      <c r="X38" s="216">
        <f>sym_8!G30</f>
        <v>81.199999999999989</v>
      </c>
      <c r="Y38" s="270" t="str">
        <f>sym_4!H30</f>
        <v>I</v>
      </c>
      <c r="Z38" s="270">
        <f>sym_4!G30</f>
        <v>77</v>
      </c>
      <c r="AA38" s="97" t="str">
        <f>sym_4!J30</f>
        <v>I</v>
      </c>
      <c r="AB38" s="275">
        <f>sym_4!I30</f>
        <v>77</v>
      </c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</row>
    <row r="39" spans="2:103">
      <c r="B39" s="170">
        <v>25</v>
      </c>
      <c r="C39" s="171" t="str">
        <f>IF(ISBLANK(analiza_1!C39),"",analiza_1!C39)</f>
        <v>Składowisko odpadów</v>
      </c>
      <c r="D39" s="119" t="s">
        <v>152</v>
      </c>
      <c r="E39" s="169" t="str">
        <f>analiza_1!D39</f>
        <v>II</v>
      </c>
      <c r="F39" s="169">
        <f>analiza_1!E39</f>
        <v>123</v>
      </c>
      <c r="G39" s="124" t="str">
        <f>sym_1!E31</f>
        <v>III</v>
      </c>
      <c r="H39" s="124">
        <f>sym_1!F31</f>
        <v>44</v>
      </c>
      <c r="I39" s="125" t="str">
        <f>sym_2!E31</f>
        <v>III</v>
      </c>
      <c r="J39" s="125">
        <f>sym_2!F31</f>
        <v>44</v>
      </c>
      <c r="K39" s="124" t="str">
        <f>sym_3!E31</f>
        <v>V</v>
      </c>
      <c r="L39" s="124">
        <f>sym_3!F31</f>
        <v>8.8000000000000007</v>
      </c>
      <c r="M39" s="125" t="str">
        <f>sym_4!E31</f>
        <v>III</v>
      </c>
      <c r="N39" s="125">
        <f>sym_4!F31</f>
        <v>51</v>
      </c>
      <c r="O39" s="124" t="str">
        <f>sym_5!H31</f>
        <v>II</v>
      </c>
      <c r="P39" s="124">
        <f>sym_5!I31</f>
        <v>46</v>
      </c>
      <c r="Q39" s="123" t="str">
        <f>sym_6!E31</f>
        <v/>
      </c>
      <c r="R39" s="198" t="str">
        <f>sym_6!F31</f>
        <v/>
      </c>
      <c r="S39" s="204" t="str">
        <f>sym_7!I31</f>
        <v>III</v>
      </c>
      <c r="T39" s="205">
        <f>sym_7!J31</f>
        <v>44</v>
      </c>
      <c r="U39" s="211" t="str">
        <f>sym_7!K31</f>
        <v>III</v>
      </c>
      <c r="V39" s="212">
        <f>sym_7!L31</f>
        <v>42</v>
      </c>
      <c r="W39" s="216" t="str">
        <f>sym_8!F31</f>
        <v>II</v>
      </c>
      <c r="X39" s="216">
        <f>sym_8!G31</f>
        <v>53.199999999999996</v>
      </c>
      <c r="Y39" s="270" t="str">
        <f>sym_4!H31</f>
        <v>III</v>
      </c>
      <c r="Z39" s="270">
        <f>sym_4!G31</f>
        <v>51</v>
      </c>
      <c r="AA39" s="97" t="str">
        <f>sym_4!J31</f>
        <v>III</v>
      </c>
      <c r="AB39" s="275">
        <f>sym_4!I31</f>
        <v>51</v>
      </c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</row>
    <row r="40" spans="2:103">
      <c r="B40" s="170">
        <v>26</v>
      </c>
      <c r="C40" s="171" t="str">
        <f>IF(ISBLANK(analiza_1!C40),"",analiza_1!C40)</f>
        <v>Zakład przetwarzania zseie</v>
      </c>
      <c r="D40" s="119" t="s">
        <v>152</v>
      </c>
      <c r="E40" s="169" t="str">
        <f>analiza_1!D40</f>
        <v>IV</v>
      </c>
      <c r="F40" s="169">
        <f>analiza_1!E40</f>
        <v>40</v>
      </c>
      <c r="G40" s="124" t="str">
        <f>sym_1!E32</f>
        <v>III</v>
      </c>
      <c r="H40" s="124">
        <f>sym_1!F32</f>
        <v>41</v>
      </c>
      <c r="I40" s="125" t="str">
        <f>sym_2!E32</f>
        <v>III</v>
      </c>
      <c r="J40" s="125">
        <f>sym_2!F32</f>
        <v>41</v>
      </c>
      <c r="K40" s="124" t="str">
        <f>sym_3!E32</f>
        <v>V</v>
      </c>
      <c r="L40" s="124">
        <f>sym_3!F32</f>
        <v>3.8000000000000003</v>
      </c>
      <c r="M40" s="125" t="str">
        <f>sym_4!E32</f>
        <v>III</v>
      </c>
      <c r="N40" s="125">
        <f>sym_4!F32</f>
        <v>40</v>
      </c>
      <c r="O40" s="124" t="str">
        <f>sym_5!H32</f>
        <v>III</v>
      </c>
      <c r="P40" s="124">
        <f>sym_5!I32</f>
        <v>40</v>
      </c>
      <c r="Q40" s="123" t="str">
        <f>sym_6!E32</f>
        <v/>
      </c>
      <c r="R40" s="198" t="str">
        <f>sym_6!F32</f>
        <v/>
      </c>
      <c r="S40" s="204" t="str">
        <f>sym_7!I32</f>
        <v>III</v>
      </c>
      <c r="T40" s="205">
        <f>sym_7!J32</f>
        <v>45</v>
      </c>
      <c r="U40" s="211" t="str">
        <f>sym_7!K32</f>
        <v>III</v>
      </c>
      <c r="V40" s="212">
        <f>sym_7!L32</f>
        <v>43</v>
      </c>
      <c r="W40" s="216" t="str">
        <f>sym_8!F32</f>
        <v>III</v>
      </c>
      <c r="X40" s="216">
        <f>sym_8!G32</f>
        <v>36</v>
      </c>
      <c r="Y40" s="270" t="str">
        <f>sym_4!H32</f>
        <v>III</v>
      </c>
      <c r="Z40" s="270">
        <f>sym_4!G32</f>
        <v>40</v>
      </c>
      <c r="AA40" s="97" t="str">
        <f>sym_4!J32</f>
        <v>III</v>
      </c>
      <c r="AB40" s="275">
        <f>sym_4!I32</f>
        <v>40</v>
      </c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</row>
    <row r="41" spans="2:103">
      <c r="B41" s="170">
        <v>27</v>
      </c>
      <c r="C41" s="171" t="str">
        <f>IF(ISBLANK(analiza_1!C41),"",analiza_1!C41)</f>
        <v>Zakład przetwarzania ZSEiE</v>
      </c>
      <c r="D41" s="119" t="s">
        <v>152</v>
      </c>
      <c r="E41" s="169" t="str">
        <f>analiza_1!D41</f>
        <v>III</v>
      </c>
      <c r="F41" s="169">
        <f>analiza_1!E41</f>
        <v>96</v>
      </c>
      <c r="G41" s="124" t="str">
        <f>sym_1!E33</f>
        <v>III</v>
      </c>
      <c r="H41" s="124">
        <f>sym_1!F33</f>
        <v>35</v>
      </c>
      <c r="I41" s="125" t="str">
        <f>sym_2!E33</f>
        <v>III</v>
      </c>
      <c r="J41" s="125">
        <f>sym_2!F33</f>
        <v>35</v>
      </c>
      <c r="K41" s="124" t="str">
        <f>sym_3!E33</f>
        <v>V</v>
      </c>
      <c r="L41" s="124">
        <f>sym_3!F33</f>
        <v>3.5</v>
      </c>
      <c r="M41" s="125" t="str">
        <f>sym_4!E33</f>
        <v>III</v>
      </c>
      <c r="N41" s="125">
        <f>sym_4!F33</f>
        <v>42</v>
      </c>
      <c r="O41" s="124" t="str">
        <f>sym_5!H33</f>
        <v>III</v>
      </c>
      <c r="P41" s="124">
        <f>sym_5!I33</f>
        <v>37</v>
      </c>
      <c r="Q41" s="123" t="str">
        <f>sym_6!E33</f>
        <v/>
      </c>
      <c r="R41" s="198" t="str">
        <f>sym_6!F33</f>
        <v/>
      </c>
      <c r="S41" s="204" t="str">
        <f>sym_7!I33</f>
        <v>IV</v>
      </c>
      <c r="T41" s="205">
        <f>sym_7!J33</f>
        <v>37</v>
      </c>
      <c r="U41" s="211" t="str">
        <f>sym_7!K33</f>
        <v>IV</v>
      </c>
      <c r="V41" s="212">
        <f>sym_7!L33</f>
        <v>35</v>
      </c>
      <c r="W41" s="216" t="str">
        <f>sym_8!F33</f>
        <v>III</v>
      </c>
      <c r="X41" s="216">
        <f>sym_8!G33</f>
        <v>40.599999999999994</v>
      </c>
      <c r="Y41" s="270" t="str">
        <f>sym_4!H33</f>
        <v>III</v>
      </c>
      <c r="Z41" s="270">
        <f>sym_4!G33</f>
        <v>42</v>
      </c>
      <c r="AA41" s="97" t="str">
        <f>sym_4!J33</f>
        <v>III</v>
      </c>
      <c r="AB41" s="275">
        <f>sym_4!I33</f>
        <v>42</v>
      </c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</row>
    <row r="42" spans="2:103">
      <c r="B42" s="170">
        <v>28</v>
      </c>
      <c r="C42" s="171" t="str">
        <f>IF(ISBLANK(analiza_1!C42),"",analiza_1!C42)</f>
        <v xml:space="preserve">Skup złomu </v>
      </c>
      <c r="D42" s="119" t="s">
        <v>152</v>
      </c>
      <c r="E42" s="169" t="str">
        <f>analiza_1!D42</f>
        <v>IV</v>
      </c>
      <c r="F42" s="169">
        <f>analiza_1!E42</f>
        <v>29</v>
      </c>
      <c r="G42" s="124" t="str">
        <f>sym_1!E34</f>
        <v>III</v>
      </c>
      <c r="H42" s="124">
        <f>sym_1!F34</f>
        <v>30</v>
      </c>
      <c r="I42" s="125" t="str">
        <f>sym_2!E34</f>
        <v>III</v>
      </c>
      <c r="J42" s="125">
        <f>sym_2!F34</f>
        <v>30</v>
      </c>
      <c r="K42" s="124" t="str">
        <f>sym_3!E34</f>
        <v>IV</v>
      </c>
      <c r="L42" s="124">
        <f>sym_3!F34</f>
        <v>17.600000000000001</v>
      </c>
      <c r="M42" s="125" t="str">
        <f>sym_4!E34</f>
        <v>IV</v>
      </c>
      <c r="N42" s="125">
        <f>sym_4!F34</f>
        <v>29</v>
      </c>
      <c r="O42" s="124" t="str">
        <f>sym_5!H34</f>
        <v>IV</v>
      </c>
      <c r="P42" s="124">
        <f>sym_5!I34</f>
        <v>29</v>
      </c>
      <c r="Q42" s="123" t="str">
        <f>sym_6!E34</f>
        <v/>
      </c>
      <c r="R42" s="198" t="str">
        <f>sym_6!F34</f>
        <v/>
      </c>
      <c r="S42" s="204" t="str">
        <f>sym_7!I34</f>
        <v/>
      </c>
      <c r="T42" s="205" t="str">
        <f>sym_7!J34</f>
        <v/>
      </c>
      <c r="U42" s="211" t="str">
        <f>sym_7!K34</f>
        <v/>
      </c>
      <c r="V42" s="212" t="str">
        <f>sym_7!L34</f>
        <v/>
      </c>
      <c r="W42" s="216" t="str">
        <f>sym_8!F34</f>
        <v>IV</v>
      </c>
      <c r="X42" s="216">
        <f>sym_8!G34</f>
        <v>20</v>
      </c>
      <c r="Y42" s="270" t="str">
        <f>sym_4!H34</f>
        <v>IV</v>
      </c>
      <c r="Z42" s="270">
        <f>sym_4!G34</f>
        <v>29</v>
      </c>
      <c r="AA42" s="97" t="str">
        <f>sym_4!J34</f>
        <v>IV</v>
      </c>
      <c r="AB42" s="275">
        <f>sym_4!I34</f>
        <v>29</v>
      </c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</row>
    <row r="43" spans="2:103">
      <c r="B43" s="170">
        <v>29</v>
      </c>
      <c r="C43" s="171" t="str">
        <f>IF(ISBLANK(analiza_1!C43),"",analiza_1!C43)</f>
        <v xml:space="preserve">Elektrociepłownia Andrychów </v>
      </c>
      <c r="D43" s="119" t="s">
        <v>152</v>
      </c>
      <c r="E43" s="169" t="str">
        <f>analiza_1!D43</f>
        <v>II</v>
      </c>
      <c r="F43" s="169">
        <f>analiza_1!E43</f>
        <v>138</v>
      </c>
      <c r="G43" s="124" t="str">
        <f>sym_1!E35</f>
        <v>II</v>
      </c>
      <c r="H43" s="124">
        <f>sym_1!F35</f>
        <v>49</v>
      </c>
      <c r="I43" s="125" t="str">
        <f>sym_2!E35</f>
        <v>II</v>
      </c>
      <c r="J43" s="125">
        <f>sym_2!F35</f>
        <v>49</v>
      </c>
      <c r="K43" s="124" t="str">
        <f>sym_3!E35</f>
        <v>V</v>
      </c>
      <c r="L43" s="124">
        <f>sym_3!F35</f>
        <v>5</v>
      </c>
      <c r="M43" s="125" t="str">
        <f>sym_4!E35</f>
        <v>III</v>
      </c>
      <c r="N43" s="125">
        <f>sym_4!F35</f>
        <v>56</v>
      </c>
      <c r="O43" s="124" t="str">
        <f>sym_5!H35</f>
        <v>II</v>
      </c>
      <c r="P43" s="124">
        <f>sym_5!I35</f>
        <v>51</v>
      </c>
      <c r="Q43" s="123" t="str">
        <f>sym_6!E35</f>
        <v/>
      </c>
      <c r="R43" s="198" t="str">
        <f>sym_6!F35</f>
        <v/>
      </c>
      <c r="S43" s="204" t="str">
        <f>sym_7!I35</f>
        <v>III</v>
      </c>
      <c r="T43" s="205">
        <f>sym_7!J35</f>
        <v>52</v>
      </c>
      <c r="U43" s="211" t="str">
        <f>sym_7!K35</f>
        <v>III</v>
      </c>
      <c r="V43" s="212">
        <f>sym_7!L35</f>
        <v>49</v>
      </c>
      <c r="W43" s="216" t="str">
        <f>sym_8!F35</f>
        <v>I</v>
      </c>
      <c r="X43" s="216">
        <f>sym_8!G35</f>
        <v>61.599999999999994</v>
      </c>
      <c r="Y43" s="270" t="str">
        <f>sym_4!H35</f>
        <v>III</v>
      </c>
      <c r="Z43" s="270">
        <f>sym_4!G35</f>
        <v>56</v>
      </c>
      <c r="AA43" s="97" t="str">
        <f>sym_4!J35</f>
        <v>III</v>
      </c>
      <c r="AB43" s="275">
        <f>sym_4!I35</f>
        <v>56</v>
      </c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</row>
    <row r="44" spans="2:103">
      <c r="B44" s="170">
        <v>30</v>
      </c>
      <c r="C44" s="171" t="str">
        <f>IF(ISBLANK(analiza_1!C44),"",analiza_1!C44)</f>
        <v xml:space="preserve">Elektrownia Siersza </v>
      </c>
      <c r="D44" s="119" t="s">
        <v>152</v>
      </c>
      <c r="E44" s="169" t="str">
        <f>analiza_1!D44</f>
        <v>II</v>
      </c>
      <c r="F44" s="169">
        <f>analiza_1!E44</f>
        <v>123</v>
      </c>
      <c r="G44" s="124" t="str">
        <f>sym_1!E36</f>
        <v>III</v>
      </c>
      <c r="H44" s="124">
        <f>sym_1!F36</f>
        <v>44</v>
      </c>
      <c r="I44" s="125" t="str">
        <f>sym_2!E36</f>
        <v>III</v>
      </c>
      <c r="J44" s="125">
        <f>sym_2!F36</f>
        <v>44</v>
      </c>
      <c r="K44" s="124" t="str">
        <f>sym_3!E36</f>
        <v>V</v>
      </c>
      <c r="L44" s="124">
        <f>sym_3!F36</f>
        <v>4.5</v>
      </c>
      <c r="M44" s="125" t="str">
        <f>sym_4!E36</f>
        <v>III</v>
      </c>
      <c r="N44" s="125">
        <f>sym_4!F36</f>
        <v>51</v>
      </c>
      <c r="O44" s="124" t="str">
        <f>sym_5!H36</f>
        <v>II</v>
      </c>
      <c r="P44" s="124">
        <f>sym_5!I36</f>
        <v>46</v>
      </c>
      <c r="Q44" s="123" t="str">
        <f>sym_6!E36</f>
        <v/>
      </c>
      <c r="R44" s="198" t="str">
        <f>sym_6!F36</f>
        <v/>
      </c>
      <c r="S44" s="204" t="str">
        <f>sym_7!I36</f>
        <v>III</v>
      </c>
      <c r="T44" s="205">
        <f>sym_7!J36</f>
        <v>50</v>
      </c>
      <c r="U44" s="211" t="str">
        <f>sym_7!K36</f>
        <v>III</v>
      </c>
      <c r="V44" s="212">
        <f>sym_7!L36</f>
        <v>49</v>
      </c>
      <c r="W44" s="216" t="str">
        <f>sym_8!F36</f>
        <v>II</v>
      </c>
      <c r="X44" s="216">
        <f>sym_8!G36</f>
        <v>54.599999999999994</v>
      </c>
      <c r="Y44" s="270" t="str">
        <f>sym_4!H36</f>
        <v>III</v>
      </c>
      <c r="Z44" s="270">
        <f>sym_4!G36</f>
        <v>51</v>
      </c>
      <c r="AA44" s="97" t="str">
        <f>sym_4!J36</f>
        <v>III</v>
      </c>
      <c r="AB44" s="275">
        <f>sym_4!I36</f>
        <v>51</v>
      </c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</row>
    <row r="45" spans="2:103">
      <c r="B45" s="170">
        <v>31</v>
      </c>
      <c r="C45" s="171" t="str">
        <f>IF(ISBLANK(analiza_1!C45),"",analiza_1!C45)</f>
        <v xml:space="preserve">Składowisko odpadów innych niż niebezpieczne i obojętne </v>
      </c>
      <c r="D45" s="119" t="s">
        <v>152</v>
      </c>
      <c r="E45" s="169" t="str">
        <f>analiza_1!D45</f>
        <v>II</v>
      </c>
      <c r="F45" s="169">
        <f>analiza_1!E45</f>
        <v>162</v>
      </c>
      <c r="G45" s="124" t="str">
        <f>sym_1!E37</f>
        <v>I</v>
      </c>
      <c r="H45" s="124">
        <f>sym_1!F37</f>
        <v>57</v>
      </c>
      <c r="I45" s="125" t="str">
        <f>sym_2!E37</f>
        <v>I</v>
      </c>
      <c r="J45" s="125">
        <f>sym_2!F37</f>
        <v>57</v>
      </c>
      <c r="K45" s="124" t="str">
        <f>sym_3!E37</f>
        <v>III</v>
      </c>
      <c r="L45" s="124">
        <f>sym_3!F37</f>
        <v>42.300000000000004</v>
      </c>
      <c r="M45" s="125" t="str">
        <f>sym_4!E37</f>
        <v>II</v>
      </c>
      <c r="N45" s="125">
        <f>sym_4!F37</f>
        <v>64</v>
      </c>
      <c r="O45" s="124" t="str">
        <f>sym_5!H37</f>
        <v>II</v>
      </c>
      <c r="P45" s="124">
        <f>sym_5!I37</f>
        <v>59</v>
      </c>
      <c r="Q45" s="123" t="str">
        <f>sym_6!E37</f>
        <v/>
      </c>
      <c r="R45" s="198" t="str">
        <f>sym_6!F37</f>
        <v/>
      </c>
      <c r="S45" s="204" t="str">
        <f>sym_7!I37</f>
        <v>II</v>
      </c>
      <c r="T45" s="205">
        <f>sym_7!J37</f>
        <v>61</v>
      </c>
      <c r="U45" s="211" t="str">
        <f>sym_7!K37</f>
        <v>II</v>
      </c>
      <c r="V45" s="212">
        <f>sym_7!L37</f>
        <v>58</v>
      </c>
      <c r="W45" s="216" t="str">
        <f>sym_8!F37</f>
        <v>I</v>
      </c>
      <c r="X45" s="216">
        <f>sym_8!G37</f>
        <v>65.8</v>
      </c>
      <c r="Y45" s="270" t="str">
        <f>sym_4!H37</f>
        <v>II</v>
      </c>
      <c r="Z45" s="270">
        <f>sym_4!G37</f>
        <v>64</v>
      </c>
      <c r="AA45" s="97" t="str">
        <f>sym_4!J37</f>
        <v>II</v>
      </c>
      <c r="AB45" s="275">
        <f>sym_4!I37</f>
        <v>64</v>
      </c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</row>
    <row r="46" spans="2:103">
      <c r="B46" s="170">
        <v>32</v>
      </c>
      <c r="C46" s="171" t="str">
        <f>IF(ISBLANK(analiza_1!C46),"",analiza_1!C46)</f>
        <v xml:space="preserve">Zakład cukierniczy </v>
      </c>
      <c r="D46" s="119" t="s">
        <v>152</v>
      </c>
      <c r="E46" s="169" t="str">
        <f>analiza_1!D46</f>
        <v>V</v>
      </c>
      <c r="F46" s="169">
        <f>analiza_1!E46</f>
        <v>22</v>
      </c>
      <c r="G46" s="124" t="str">
        <f>sym_1!E38</f>
        <v>IV</v>
      </c>
      <c r="H46" s="124">
        <f>sym_1!F38</f>
        <v>23</v>
      </c>
      <c r="I46" s="125" t="str">
        <f>sym_2!E38</f>
        <v>IV</v>
      </c>
      <c r="J46" s="125">
        <f>sym_2!F38</f>
        <v>23</v>
      </c>
      <c r="K46" s="124" t="str">
        <f>sym_3!E38</f>
        <v>V</v>
      </c>
      <c r="L46" s="124">
        <f>sym_3!F38</f>
        <v>4.2</v>
      </c>
      <c r="M46" s="125" t="str">
        <f>sym_4!E38</f>
        <v>IV</v>
      </c>
      <c r="N46" s="125">
        <f>sym_4!F38</f>
        <v>22</v>
      </c>
      <c r="O46" s="124" t="str">
        <f>sym_5!H38</f>
        <v>IV</v>
      </c>
      <c r="P46" s="124">
        <f>sym_5!I38</f>
        <v>22</v>
      </c>
      <c r="Q46" s="123" t="str">
        <f>sym_6!E38</f>
        <v/>
      </c>
      <c r="R46" s="198" t="str">
        <f>sym_6!F38</f>
        <v/>
      </c>
      <c r="S46" s="204" t="str">
        <f>sym_7!I38</f>
        <v>V</v>
      </c>
      <c r="T46" s="205">
        <f>sym_7!J38</f>
        <v>24</v>
      </c>
      <c r="U46" s="211" t="str">
        <f>sym_7!K38</f>
        <v>V</v>
      </c>
      <c r="V46" s="212">
        <f>sym_7!L38</f>
        <v>20</v>
      </c>
      <c r="W46" s="216" t="str">
        <f>sym_8!F38</f>
        <v>IV</v>
      </c>
      <c r="X46" s="216">
        <f>sym_8!G38</f>
        <v>19</v>
      </c>
      <c r="Y46" s="270" t="str">
        <f>sym_4!H38</f>
        <v>IV</v>
      </c>
      <c r="Z46" s="270">
        <f>sym_4!G38</f>
        <v>22</v>
      </c>
      <c r="AA46" s="97" t="str">
        <f>sym_4!J38</f>
        <v>IV</v>
      </c>
      <c r="AB46" s="275">
        <f>sym_4!I38</f>
        <v>22</v>
      </c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</row>
    <row r="47" spans="2:103">
      <c r="B47" s="170">
        <v>33</v>
      </c>
      <c r="C47" s="171" t="str">
        <f>IF(ISBLANK(analiza_1!C47),"",analiza_1!C47)</f>
        <v xml:space="preserve">Stacja demontażu pojazdów </v>
      </c>
      <c r="D47" s="119" t="s">
        <v>152</v>
      </c>
      <c r="E47" s="169" t="str">
        <f>analiza_1!D47</f>
        <v>III</v>
      </c>
      <c r="F47" s="169">
        <f>analiza_1!E47</f>
        <v>70</v>
      </c>
      <c r="G47" s="124" t="str">
        <f>sym_1!E39</f>
        <v>III</v>
      </c>
      <c r="H47" s="124">
        <f>sym_1!F39</f>
        <v>37</v>
      </c>
      <c r="I47" s="125" t="str">
        <f>sym_2!E39</f>
        <v>III</v>
      </c>
      <c r="J47" s="125">
        <f>sym_2!F39</f>
        <v>37</v>
      </c>
      <c r="K47" s="124" t="str">
        <f>sym_3!E39</f>
        <v>V</v>
      </c>
      <c r="L47" s="124">
        <f>sym_3!F39</f>
        <v>9.6000000000000014</v>
      </c>
      <c r="M47" s="125" t="str">
        <f>sym_4!E39</f>
        <v>III</v>
      </c>
      <c r="N47" s="125">
        <f>sym_4!F39</f>
        <v>40</v>
      </c>
      <c r="O47" s="124" t="str">
        <f>sym_5!H39</f>
        <v>III</v>
      </c>
      <c r="P47" s="124">
        <f>sym_5!I39</f>
        <v>38</v>
      </c>
      <c r="Q47" s="123" t="str">
        <f>sym_6!E39</f>
        <v/>
      </c>
      <c r="R47" s="198" t="str">
        <f>sym_6!F39</f>
        <v/>
      </c>
      <c r="S47" s="204" t="str">
        <f>sym_7!I39</f>
        <v>III</v>
      </c>
      <c r="T47" s="205">
        <f>sym_7!J39</f>
        <v>40</v>
      </c>
      <c r="U47" s="211" t="str">
        <f>sym_7!K39</f>
        <v>III</v>
      </c>
      <c r="V47" s="212">
        <f>sym_7!L39</f>
        <v>38</v>
      </c>
      <c r="W47" s="216" t="str">
        <f>sym_8!F39</f>
        <v>III</v>
      </c>
      <c r="X47" s="216">
        <f>sym_8!G39</f>
        <v>33.6</v>
      </c>
      <c r="Y47" s="270" t="str">
        <f>sym_4!H39</f>
        <v>III</v>
      </c>
      <c r="Z47" s="270">
        <f>sym_4!G39</f>
        <v>40</v>
      </c>
      <c r="AA47" s="97" t="str">
        <f>sym_4!J39</f>
        <v>III</v>
      </c>
      <c r="AB47" s="275">
        <f>sym_4!I39</f>
        <v>40</v>
      </c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</row>
    <row r="48" spans="2:103">
      <c r="B48" s="170">
        <v>34</v>
      </c>
      <c r="C48" s="171" t="str">
        <f>IF(ISBLANK(analiza_1!C48),"",analiza_1!C48)</f>
        <v xml:space="preserve">Zakład produkcy gąbki florystycznej </v>
      </c>
      <c r="D48" s="119" t="s">
        <v>152</v>
      </c>
      <c r="E48" s="169" t="str">
        <f>analiza_1!D48</f>
        <v>III</v>
      </c>
      <c r="F48" s="169">
        <f>analiza_1!E48</f>
        <v>82</v>
      </c>
      <c r="G48" s="124" t="str">
        <f>sym_1!E40</f>
        <v>III</v>
      </c>
      <c r="H48" s="124">
        <f>sym_1!F40</f>
        <v>43</v>
      </c>
      <c r="I48" s="125" t="str">
        <f>sym_2!E40</f>
        <v>III</v>
      </c>
      <c r="J48" s="125">
        <f>sym_2!F40</f>
        <v>43</v>
      </c>
      <c r="K48" s="124" t="str">
        <f>sym_3!E40</f>
        <v>III</v>
      </c>
      <c r="L48" s="124">
        <f>sym_3!F40</f>
        <v>35.1</v>
      </c>
      <c r="M48" s="125" t="str">
        <f>sym_4!E40</f>
        <v>III</v>
      </c>
      <c r="N48" s="125">
        <f>sym_4!F40</f>
        <v>46</v>
      </c>
      <c r="O48" s="124" t="str">
        <f>sym_5!H40</f>
        <v>III</v>
      </c>
      <c r="P48" s="124">
        <f>sym_5!I40</f>
        <v>44</v>
      </c>
      <c r="Q48" s="123" t="str">
        <f>sym_6!E40</f>
        <v/>
      </c>
      <c r="R48" s="198" t="str">
        <f>sym_6!F40</f>
        <v/>
      </c>
      <c r="S48" s="204" t="str">
        <f>sym_7!I40</f>
        <v/>
      </c>
      <c r="T48" s="205" t="str">
        <f>sym_7!J40</f>
        <v/>
      </c>
      <c r="U48" s="211" t="str">
        <f>sym_7!K40</f>
        <v/>
      </c>
      <c r="V48" s="212" t="str">
        <f>sym_7!L40</f>
        <v/>
      </c>
      <c r="W48" s="216" t="str">
        <f>sym_8!F40</f>
        <v>III</v>
      </c>
      <c r="X48" s="216">
        <f>sym_8!G40</f>
        <v>37.199999999999996</v>
      </c>
      <c r="Y48" s="270" t="str">
        <f>sym_4!H40</f>
        <v>III</v>
      </c>
      <c r="Z48" s="270">
        <f>sym_4!G40</f>
        <v>46</v>
      </c>
      <c r="AA48" s="97" t="str">
        <f>sym_4!J40</f>
        <v>III</v>
      </c>
      <c r="AB48" s="275">
        <f>sym_4!I40</f>
        <v>46</v>
      </c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</row>
    <row r="49" spans="2:103">
      <c r="B49" s="170">
        <v>35</v>
      </c>
      <c r="C49" s="171" t="str">
        <f>IF(ISBLANK(analiza_1!C49),"",analiza_1!C49)</f>
        <v/>
      </c>
      <c r="D49" s="119"/>
      <c r="E49" s="169" t="str">
        <f>analiza_1!D49</f>
        <v/>
      </c>
      <c r="F49" s="169" t="str">
        <f>analiza_1!E49</f>
        <v/>
      </c>
      <c r="G49" s="124" t="str">
        <f>sym_1!E41</f>
        <v/>
      </c>
      <c r="H49" s="124" t="str">
        <f>sym_1!F41</f>
        <v/>
      </c>
      <c r="I49" s="125" t="str">
        <f>sym_2!E41</f>
        <v/>
      </c>
      <c r="J49" s="125" t="str">
        <f>sym_2!F41</f>
        <v/>
      </c>
      <c r="K49" s="124" t="str">
        <f>sym_3!E41</f>
        <v/>
      </c>
      <c r="L49" s="124" t="str">
        <f>sym_3!F41</f>
        <v/>
      </c>
      <c r="M49" s="125" t="str">
        <f>sym_4!E41</f>
        <v/>
      </c>
      <c r="N49" s="125" t="str">
        <f>sym_4!F41</f>
        <v/>
      </c>
      <c r="O49" s="124" t="str">
        <f>sym_5!H41</f>
        <v/>
      </c>
      <c r="P49" s="124" t="str">
        <f>sym_5!I41</f>
        <v/>
      </c>
      <c r="Q49" s="123" t="str">
        <f>sym_6!E41</f>
        <v/>
      </c>
      <c r="R49" s="198" t="str">
        <f>sym_6!F41</f>
        <v/>
      </c>
      <c r="S49" s="204" t="str">
        <f>sym_7!I41</f>
        <v/>
      </c>
      <c r="T49" s="205" t="str">
        <f>sym_7!J41</f>
        <v/>
      </c>
      <c r="U49" s="211" t="str">
        <f>sym_7!K41</f>
        <v/>
      </c>
      <c r="V49" s="212" t="str">
        <f>sym_7!L41</f>
        <v/>
      </c>
      <c r="W49" s="216" t="str">
        <f>sym_8!F41</f>
        <v/>
      </c>
      <c r="X49" s="216" t="str">
        <f>sym_8!G41</f>
        <v/>
      </c>
      <c r="Y49" s="270">
        <f>sym_4!H41</f>
        <v>0</v>
      </c>
      <c r="Z49" s="270">
        <f>sym_4!G41</f>
        <v>0</v>
      </c>
      <c r="AA49" s="116"/>
      <c r="AB49" s="27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</row>
    <row r="50" spans="2:103">
      <c r="B50" s="170">
        <v>36</v>
      </c>
      <c r="C50" s="171" t="str">
        <f>IF(ISBLANK(analiza_1!C50),"",analiza_1!C50)</f>
        <v/>
      </c>
      <c r="D50" s="119"/>
      <c r="E50" s="169" t="str">
        <f>analiza_1!D50</f>
        <v/>
      </c>
      <c r="F50" s="169" t="str">
        <f>analiza_1!E50</f>
        <v/>
      </c>
      <c r="G50" s="124" t="str">
        <f>sym_1!E42</f>
        <v/>
      </c>
      <c r="H50" s="124" t="str">
        <f>sym_1!F42</f>
        <v/>
      </c>
      <c r="I50" s="125" t="str">
        <f>sym_2!E42</f>
        <v/>
      </c>
      <c r="J50" s="125" t="str">
        <f>sym_2!F42</f>
        <v/>
      </c>
      <c r="K50" s="124" t="str">
        <f>sym_3!E42</f>
        <v/>
      </c>
      <c r="L50" s="124" t="str">
        <f>sym_3!F42</f>
        <v/>
      </c>
      <c r="M50" s="125" t="str">
        <f>sym_4!E42</f>
        <v/>
      </c>
      <c r="N50" s="125" t="str">
        <f>sym_4!F42</f>
        <v/>
      </c>
      <c r="O50" s="124" t="str">
        <f>sym_5!H42</f>
        <v/>
      </c>
      <c r="P50" s="124" t="str">
        <f>sym_5!I42</f>
        <v/>
      </c>
      <c r="Q50" s="123" t="str">
        <f>sym_6!E42</f>
        <v/>
      </c>
      <c r="R50" s="198" t="str">
        <f>sym_6!F42</f>
        <v/>
      </c>
      <c r="S50" s="204" t="str">
        <f>sym_7!I42</f>
        <v/>
      </c>
      <c r="T50" s="205" t="str">
        <f>sym_7!J42</f>
        <v/>
      </c>
      <c r="U50" s="211" t="str">
        <f>sym_7!K42</f>
        <v/>
      </c>
      <c r="V50" s="212" t="str">
        <f>sym_7!L42</f>
        <v/>
      </c>
      <c r="W50" s="216" t="str">
        <f>sym_8!F42</f>
        <v/>
      </c>
      <c r="X50" s="216" t="str">
        <f>sym_8!G42</f>
        <v/>
      </c>
      <c r="Y50" s="270">
        <f>sym_4!H42</f>
        <v>0</v>
      </c>
      <c r="Z50" s="270">
        <f>sym_4!G42</f>
        <v>0</v>
      </c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</row>
    <row r="51" spans="2:103">
      <c r="B51" s="170">
        <v>37</v>
      </c>
      <c r="C51" s="171" t="str">
        <f>IF(ISBLANK(analiza_1!C51),"",analiza_1!C51)</f>
        <v/>
      </c>
      <c r="D51" s="119"/>
      <c r="E51" s="169" t="str">
        <f>analiza_1!D51</f>
        <v/>
      </c>
      <c r="F51" s="169" t="str">
        <f>analiza_1!E51</f>
        <v/>
      </c>
      <c r="G51" s="124" t="str">
        <f>sym_1!E43</f>
        <v/>
      </c>
      <c r="H51" s="124" t="str">
        <f>sym_1!F43</f>
        <v/>
      </c>
      <c r="I51" s="125" t="str">
        <f>sym_2!E43</f>
        <v/>
      </c>
      <c r="J51" s="125" t="str">
        <f>sym_2!F43</f>
        <v/>
      </c>
      <c r="K51" s="124" t="str">
        <f>sym_3!E43</f>
        <v/>
      </c>
      <c r="L51" s="124" t="str">
        <f>sym_3!F43</f>
        <v/>
      </c>
      <c r="M51" s="125" t="str">
        <f>sym_4!E43</f>
        <v/>
      </c>
      <c r="N51" s="125" t="str">
        <f>sym_4!F43</f>
        <v/>
      </c>
      <c r="O51" s="124" t="str">
        <f>sym_5!H43</f>
        <v/>
      </c>
      <c r="P51" s="124" t="str">
        <f>sym_5!I43</f>
        <v/>
      </c>
      <c r="Q51" s="123" t="str">
        <f>sym_6!E43</f>
        <v/>
      </c>
      <c r="R51" s="198" t="str">
        <f>sym_6!F43</f>
        <v/>
      </c>
      <c r="S51" s="204" t="str">
        <f>sym_7!I43</f>
        <v/>
      </c>
      <c r="T51" s="205" t="str">
        <f>sym_7!J43</f>
        <v/>
      </c>
      <c r="U51" s="211" t="str">
        <f>sym_7!K43</f>
        <v/>
      </c>
      <c r="V51" s="212" t="str">
        <f>sym_7!L43</f>
        <v/>
      </c>
      <c r="W51" s="216" t="str">
        <f>sym_8!F43</f>
        <v/>
      </c>
      <c r="X51" s="216" t="str">
        <f>sym_8!G43</f>
        <v/>
      </c>
      <c r="Y51" s="270">
        <f>sym_4!H43</f>
        <v>0</v>
      </c>
      <c r="Z51" s="270">
        <f>sym_4!G43</f>
        <v>0</v>
      </c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</row>
    <row r="52" spans="2:103">
      <c r="B52" s="170">
        <v>38</v>
      </c>
      <c r="C52" s="171" t="str">
        <f>IF(ISBLANK(analiza_1!C52),"",analiza_1!C52)</f>
        <v/>
      </c>
      <c r="D52" s="119"/>
      <c r="E52" s="169" t="str">
        <f>analiza_1!D52</f>
        <v/>
      </c>
      <c r="F52" s="169" t="str">
        <f>analiza_1!E52</f>
        <v/>
      </c>
      <c r="G52" s="124" t="str">
        <f>sym_1!E44</f>
        <v/>
      </c>
      <c r="H52" s="124" t="str">
        <f>sym_1!F44</f>
        <v/>
      </c>
      <c r="I52" s="125" t="str">
        <f>sym_2!E44</f>
        <v/>
      </c>
      <c r="J52" s="125" t="str">
        <f>sym_2!F44</f>
        <v/>
      </c>
      <c r="K52" s="124" t="str">
        <f>sym_3!E44</f>
        <v/>
      </c>
      <c r="L52" s="124" t="str">
        <f>sym_3!F44</f>
        <v/>
      </c>
      <c r="M52" s="125" t="str">
        <f>sym_4!E44</f>
        <v/>
      </c>
      <c r="N52" s="125" t="str">
        <f>sym_4!F44</f>
        <v/>
      </c>
      <c r="O52" s="124" t="str">
        <f>sym_5!H44</f>
        <v/>
      </c>
      <c r="P52" s="124" t="str">
        <f>sym_5!I44</f>
        <v/>
      </c>
      <c r="Q52" s="123" t="str">
        <f>sym_6!E44</f>
        <v/>
      </c>
      <c r="R52" s="198" t="str">
        <f>sym_6!F44</f>
        <v/>
      </c>
      <c r="S52" s="204" t="str">
        <f>sym_7!I44</f>
        <v/>
      </c>
      <c r="T52" s="205" t="str">
        <f>sym_7!J44</f>
        <v/>
      </c>
      <c r="U52" s="211" t="str">
        <f>sym_7!K44</f>
        <v/>
      </c>
      <c r="V52" s="212" t="str">
        <f>sym_7!L44</f>
        <v/>
      </c>
      <c r="W52" s="216" t="str">
        <f>sym_8!F44</f>
        <v/>
      </c>
      <c r="X52" s="216" t="str">
        <f>sym_8!G44</f>
        <v/>
      </c>
      <c r="Y52" s="270">
        <f>sym_4!H44</f>
        <v>0</v>
      </c>
      <c r="Z52" s="270">
        <f>sym_4!G44</f>
        <v>0</v>
      </c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</row>
    <row r="53" spans="2:103">
      <c r="B53" s="170">
        <v>39</v>
      </c>
      <c r="C53" s="171" t="str">
        <f>IF(ISBLANK(analiza_1!C53),"",analiza_1!C53)</f>
        <v/>
      </c>
      <c r="D53" s="119"/>
      <c r="E53" s="169" t="str">
        <f>analiza_1!D53</f>
        <v/>
      </c>
      <c r="F53" s="169" t="str">
        <f>analiza_1!E53</f>
        <v/>
      </c>
      <c r="G53" s="124" t="str">
        <f>sym_1!E45</f>
        <v/>
      </c>
      <c r="H53" s="124" t="str">
        <f>sym_1!F45</f>
        <v/>
      </c>
      <c r="I53" s="125" t="str">
        <f>sym_2!E45</f>
        <v/>
      </c>
      <c r="J53" s="125" t="str">
        <f>sym_2!F45</f>
        <v/>
      </c>
      <c r="K53" s="124" t="str">
        <f>sym_3!E45</f>
        <v/>
      </c>
      <c r="L53" s="124" t="str">
        <f>sym_3!F45</f>
        <v/>
      </c>
      <c r="M53" s="125" t="str">
        <f>sym_4!E45</f>
        <v/>
      </c>
      <c r="N53" s="125" t="str">
        <f>sym_4!F45</f>
        <v/>
      </c>
      <c r="O53" s="124" t="str">
        <f>sym_5!H45</f>
        <v/>
      </c>
      <c r="P53" s="124" t="str">
        <f>sym_5!I45</f>
        <v/>
      </c>
      <c r="Q53" s="123" t="str">
        <f>sym_6!E45</f>
        <v/>
      </c>
      <c r="R53" s="198" t="str">
        <f>sym_6!F45</f>
        <v/>
      </c>
      <c r="S53" s="204" t="str">
        <f>sym_7!I45</f>
        <v/>
      </c>
      <c r="T53" s="205" t="str">
        <f>sym_7!J45</f>
        <v/>
      </c>
      <c r="U53" s="211" t="str">
        <f>sym_7!K45</f>
        <v/>
      </c>
      <c r="V53" s="212" t="str">
        <f>sym_7!L45</f>
        <v/>
      </c>
      <c r="W53" s="216" t="str">
        <f>sym_8!F45</f>
        <v/>
      </c>
      <c r="X53" s="216" t="str">
        <f>sym_8!G45</f>
        <v/>
      </c>
      <c r="Y53" s="270">
        <f>sym_4!H45</f>
        <v>0</v>
      </c>
      <c r="Z53" s="270">
        <f>sym_4!G45</f>
        <v>0</v>
      </c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</row>
    <row r="54" spans="2:103">
      <c r="B54" s="170">
        <v>40</v>
      </c>
      <c r="C54" s="171" t="str">
        <f>IF(ISBLANK(analiza_1!C54),"",analiza_1!C54)</f>
        <v/>
      </c>
      <c r="D54" s="119"/>
      <c r="E54" s="169" t="str">
        <f>analiza_1!D54</f>
        <v/>
      </c>
      <c r="F54" s="169" t="str">
        <f>analiza_1!E54</f>
        <v/>
      </c>
      <c r="G54" s="124" t="str">
        <f>sym_1!E46</f>
        <v/>
      </c>
      <c r="H54" s="124" t="str">
        <f>sym_1!F46</f>
        <v/>
      </c>
      <c r="I54" s="125" t="str">
        <f>sym_2!E46</f>
        <v/>
      </c>
      <c r="J54" s="125" t="str">
        <f>sym_2!F46</f>
        <v/>
      </c>
      <c r="K54" s="124" t="str">
        <f>sym_3!E46</f>
        <v/>
      </c>
      <c r="L54" s="124" t="str">
        <f>sym_3!F46</f>
        <v/>
      </c>
      <c r="M54" s="125" t="str">
        <f>sym_4!E46</f>
        <v/>
      </c>
      <c r="N54" s="125" t="str">
        <f>sym_4!F46</f>
        <v/>
      </c>
      <c r="O54" s="124" t="str">
        <f>sym_5!H46</f>
        <v/>
      </c>
      <c r="P54" s="124" t="str">
        <f>sym_5!I46</f>
        <v/>
      </c>
      <c r="Q54" s="123" t="str">
        <f>sym_6!E46</f>
        <v/>
      </c>
      <c r="R54" s="198" t="str">
        <f>sym_6!F46</f>
        <v/>
      </c>
      <c r="S54" s="204" t="str">
        <f>sym_7!I46</f>
        <v/>
      </c>
      <c r="T54" s="205" t="str">
        <f>sym_7!J46</f>
        <v/>
      </c>
      <c r="U54" s="211" t="str">
        <f>sym_7!K46</f>
        <v/>
      </c>
      <c r="V54" s="212" t="str">
        <f>sym_7!L46</f>
        <v/>
      </c>
      <c r="W54" s="216" t="str">
        <f>sym_8!F46</f>
        <v/>
      </c>
      <c r="X54" s="216" t="str">
        <f>sym_8!G46</f>
        <v/>
      </c>
      <c r="Y54" s="270">
        <f>sym_4!H46</f>
        <v>0</v>
      </c>
      <c r="Z54" s="270">
        <f>sym_4!G46</f>
        <v>0</v>
      </c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</row>
    <row r="55" spans="2:103">
      <c r="B55" s="170">
        <v>41</v>
      </c>
      <c r="C55" s="171" t="str">
        <f>IF(ISBLANK(analiza_1!C55),"",analiza_1!C55)</f>
        <v/>
      </c>
      <c r="D55" s="119"/>
      <c r="E55" s="169" t="str">
        <f>analiza_1!D55</f>
        <v/>
      </c>
      <c r="F55" s="169" t="str">
        <f>analiza_1!E55</f>
        <v/>
      </c>
      <c r="G55" s="124" t="str">
        <f>sym_1!E47</f>
        <v/>
      </c>
      <c r="H55" s="124" t="str">
        <f>sym_1!F47</f>
        <v/>
      </c>
      <c r="I55" s="125" t="str">
        <f>sym_2!E47</f>
        <v/>
      </c>
      <c r="J55" s="125" t="str">
        <f>sym_2!F47</f>
        <v/>
      </c>
      <c r="K55" s="124" t="str">
        <f>sym_3!E47</f>
        <v/>
      </c>
      <c r="L55" s="124" t="str">
        <f>sym_3!F47</f>
        <v/>
      </c>
      <c r="M55" s="125" t="str">
        <f>sym_4!E47</f>
        <v/>
      </c>
      <c r="N55" s="125" t="str">
        <f>sym_4!F47</f>
        <v/>
      </c>
      <c r="O55" s="124" t="str">
        <f>sym_5!H47</f>
        <v/>
      </c>
      <c r="P55" s="124" t="str">
        <f>sym_5!I47</f>
        <v/>
      </c>
      <c r="Q55" s="123" t="str">
        <f>sym_6!E47</f>
        <v/>
      </c>
      <c r="R55" s="198" t="str">
        <f>sym_6!F47</f>
        <v/>
      </c>
      <c r="S55" s="204" t="str">
        <f>sym_7!I47</f>
        <v/>
      </c>
      <c r="T55" s="205" t="str">
        <f>sym_7!J47</f>
        <v/>
      </c>
      <c r="U55" s="211" t="str">
        <f>sym_7!K47</f>
        <v/>
      </c>
      <c r="V55" s="212" t="str">
        <f>sym_7!L47</f>
        <v/>
      </c>
      <c r="W55" s="216" t="str">
        <f>sym_8!F47</f>
        <v/>
      </c>
      <c r="X55" s="216" t="str">
        <f>sym_8!G47</f>
        <v/>
      </c>
      <c r="Y55" s="270">
        <f>sym_4!H47</f>
        <v>0</v>
      </c>
      <c r="Z55" s="270">
        <f>sym_4!G47</f>
        <v>0</v>
      </c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</row>
    <row r="56" spans="2:103">
      <c r="B56" s="170">
        <v>42</v>
      </c>
      <c r="C56" s="171" t="str">
        <f>IF(ISBLANK(analiza_1!C56),"",analiza_1!C56)</f>
        <v/>
      </c>
      <c r="D56" s="119"/>
      <c r="E56" s="169" t="str">
        <f>analiza_1!D56</f>
        <v/>
      </c>
      <c r="F56" s="169" t="str">
        <f>analiza_1!E56</f>
        <v/>
      </c>
      <c r="G56" s="124" t="str">
        <f>sym_1!E48</f>
        <v/>
      </c>
      <c r="H56" s="124" t="str">
        <f>sym_1!F48</f>
        <v/>
      </c>
      <c r="I56" s="125" t="str">
        <f>sym_2!E48</f>
        <v/>
      </c>
      <c r="J56" s="125" t="str">
        <f>sym_2!F48</f>
        <v/>
      </c>
      <c r="K56" s="124" t="str">
        <f>sym_3!E48</f>
        <v/>
      </c>
      <c r="L56" s="124" t="str">
        <f>sym_3!F48</f>
        <v/>
      </c>
      <c r="M56" s="125" t="str">
        <f>sym_4!E48</f>
        <v/>
      </c>
      <c r="N56" s="125" t="str">
        <f>sym_4!F48</f>
        <v/>
      </c>
      <c r="O56" s="124" t="str">
        <f>sym_5!H48</f>
        <v/>
      </c>
      <c r="P56" s="124" t="str">
        <f>sym_5!I48</f>
        <v/>
      </c>
      <c r="Q56" s="123" t="str">
        <f>sym_6!E48</f>
        <v/>
      </c>
      <c r="R56" s="198" t="str">
        <f>sym_6!F48</f>
        <v/>
      </c>
      <c r="S56" s="204" t="str">
        <f>sym_7!I48</f>
        <v/>
      </c>
      <c r="T56" s="205" t="str">
        <f>sym_7!J48</f>
        <v/>
      </c>
      <c r="U56" s="211" t="str">
        <f>sym_7!K48</f>
        <v/>
      </c>
      <c r="V56" s="212" t="str">
        <f>sym_7!L48</f>
        <v/>
      </c>
      <c r="W56" s="216" t="str">
        <f>sym_8!F48</f>
        <v/>
      </c>
      <c r="X56" s="216" t="str">
        <f>sym_8!G48</f>
        <v/>
      </c>
      <c r="Y56" s="270">
        <f>sym_4!H48</f>
        <v>0</v>
      </c>
      <c r="Z56" s="270">
        <f>sym_4!G48</f>
        <v>0</v>
      </c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</row>
    <row r="57" spans="2:103">
      <c r="B57" s="170">
        <v>43</v>
      </c>
      <c r="C57" s="171" t="str">
        <f>IF(ISBLANK(analiza_1!C57),"",analiza_1!C57)</f>
        <v/>
      </c>
      <c r="D57" s="119"/>
      <c r="E57" s="169" t="str">
        <f>analiza_1!D57</f>
        <v/>
      </c>
      <c r="F57" s="169" t="str">
        <f>analiza_1!E57</f>
        <v/>
      </c>
      <c r="G57" s="124" t="str">
        <f>sym_1!E49</f>
        <v/>
      </c>
      <c r="H57" s="124" t="str">
        <f>sym_1!F49</f>
        <v/>
      </c>
      <c r="I57" s="125" t="str">
        <f>sym_2!E49</f>
        <v/>
      </c>
      <c r="J57" s="125" t="str">
        <f>sym_2!F49</f>
        <v/>
      </c>
      <c r="K57" s="124" t="str">
        <f>sym_3!E49</f>
        <v/>
      </c>
      <c r="L57" s="124" t="str">
        <f>sym_3!F49</f>
        <v/>
      </c>
      <c r="M57" s="125" t="str">
        <f>sym_4!E49</f>
        <v/>
      </c>
      <c r="N57" s="125" t="str">
        <f>sym_4!F49</f>
        <v/>
      </c>
      <c r="O57" s="124" t="str">
        <f>sym_5!H49</f>
        <v/>
      </c>
      <c r="P57" s="124" t="str">
        <f>sym_5!I49</f>
        <v/>
      </c>
      <c r="Q57" s="123" t="str">
        <f>sym_6!E49</f>
        <v/>
      </c>
      <c r="R57" s="198" t="str">
        <f>sym_6!F49</f>
        <v/>
      </c>
      <c r="S57" s="204" t="str">
        <f>sym_7!I49</f>
        <v/>
      </c>
      <c r="T57" s="205" t="str">
        <f>sym_7!J49</f>
        <v/>
      </c>
      <c r="U57" s="211" t="str">
        <f>sym_7!K49</f>
        <v/>
      </c>
      <c r="V57" s="212" t="str">
        <f>sym_7!L49</f>
        <v/>
      </c>
      <c r="W57" s="216" t="str">
        <f>sym_8!F49</f>
        <v/>
      </c>
      <c r="X57" s="216" t="str">
        <f>sym_8!G49</f>
        <v/>
      </c>
      <c r="Y57" s="270">
        <f>sym_4!H49</f>
        <v>0</v>
      </c>
      <c r="Z57" s="270">
        <f>sym_4!G49</f>
        <v>0</v>
      </c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</row>
    <row r="58" spans="2:103">
      <c r="B58" s="170">
        <v>44</v>
      </c>
      <c r="C58" s="171" t="str">
        <f>IF(ISBLANK(analiza_1!C58),"",analiza_1!C58)</f>
        <v/>
      </c>
      <c r="D58" s="119"/>
      <c r="E58" s="169" t="str">
        <f>analiza_1!D58</f>
        <v/>
      </c>
      <c r="F58" s="169" t="str">
        <f>analiza_1!E58</f>
        <v/>
      </c>
      <c r="G58" s="124" t="str">
        <f>sym_1!E50</f>
        <v/>
      </c>
      <c r="H58" s="124" t="str">
        <f>sym_1!F50</f>
        <v/>
      </c>
      <c r="I58" s="125" t="str">
        <f>sym_2!E50</f>
        <v/>
      </c>
      <c r="J58" s="125" t="str">
        <f>sym_2!F50</f>
        <v/>
      </c>
      <c r="K58" s="124" t="str">
        <f>sym_3!E50</f>
        <v/>
      </c>
      <c r="L58" s="124" t="str">
        <f>sym_3!F50</f>
        <v/>
      </c>
      <c r="M58" s="125" t="str">
        <f>sym_4!E50</f>
        <v/>
      </c>
      <c r="N58" s="125" t="str">
        <f>sym_4!F50</f>
        <v/>
      </c>
      <c r="O58" s="124" t="str">
        <f>sym_5!H50</f>
        <v/>
      </c>
      <c r="P58" s="124" t="str">
        <f>sym_5!I50</f>
        <v/>
      </c>
      <c r="Q58" s="123" t="str">
        <f>sym_6!E50</f>
        <v/>
      </c>
      <c r="R58" s="198" t="str">
        <f>sym_6!F50</f>
        <v/>
      </c>
      <c r="S58" s="204" t="str">
        <f>sym_7!I50</f>
        <v/>
      </c>
      <c r="T58" s="205" t="str">
        <f>sym_7!J50</f>
        <v/>
      </c>
      <c r="U58" s="211" t="str">
        <f>sym_7!K50</f>
        <v/>
      </c>
      <c r="V58" s="212" t="str">
        <f>sym_7!L50</f>
        <v/>
      </c>
      <c r="W58" s="216" t="str">
        <f>sym_8!F50</f>
        <v/>
      </c>
      <c r="X58" s="216" t="str">
        <f>sym_8!G50</f>
        <v/>
      </c>
      <c r="Y58" s="270">
        <f>sym_4!H50</f>
        <v>0</v>
      </c>
      <c r="Z58" s="270">
        <f>sym_4!G50</f>
        <v>0</v>
      </c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</row>
    <row r="59" spans="2:103">
      <c r="B59" s="170">
        <v>45</v>
      </c>
      <c r="C59" s="171" t="str">
        <f>IF(ISBLANK(analiza_1!C59),"",analiza_1!C59)</f>
        <v/>
      </c>
      <c r="D59" s="119"/>
      <c r="E59" s="169" t="str">
        <f>analiza_1!D59</f>
        <v/>
      </c>
      <c r="F59" s="169" t="str">
        <f>analiza_1!E59</f>
        <v/>
      </c>
      <c r="G59" s="124" t="str">
        <f>sym_1!E51</f>
        <v/>
      </c>
      <c r="H59" s="124" t="str">
        <f>sym_1!F51</f>
        <v/>
      </c>
      <c r="I59" s="125" t="str">
        <f>sym_2!E51</f>
        <v/>
      </c>
      <c r="J59" s="125" t="str">
        <f>sym_2!F51</f>
        <v/>
      </c>
      <c r="K59" s="124" t="str">
        <f>sym_3!E51</f>
        <v/>
      </c>
      <c r="L59" s="124" t="str">
        <f>sym_3!F51</f>
        <v/>
      </c>
      <c r="M59" s="125" t="str">
        <f>sym_4!E51</f>
        <v/>
      </c>
      <c r="N59" s="125" t="str">
        <f>sym_4!F51</f>
        <v/>
      </c>
      <c r="O59" s="124" t="str">
        <f>sym_5!H51</f>
        <v/>
      </c>
      <c r="P59" s="124" t="str">
        <f>sym_5!I51</f>
        <v/>
      </c>
      <c r="Q59" s="123" t="str">
        <f>sym_6!E51</f>
        <v/>
      </c>
      <c r="R59" s="198" t="str">
        <f>sym_6!F51</f>
        <v/>
      </c>
      <c r="S59" s="204" t="str">
        <f>sym_7!I51</f>
        <v/>
      </c>
      <c r="T59" s="205" t="str">
        <f>sym_7!J51</f>
        <v/>
      </c>
      <c r="U59" s="211" t="str">
        <f>sym_7!K51</f>
        <v/>
      </c>
      <c r="V59" s="212" t="str">
        <f>sym_7!L51</f>
        <v/>
      </c>
      <c r="W59" s="216" t="str">
        <f>sym_8!F51</f>
        <v/>
      </c>
      <c r="X59" s="216" t="str">
        <f>sym_8!G51</f>
        <v/>
      </c>
      <c r="Y59" s="270">
        <f>sym_4!H51</f>
        <v>0</v>
      </c>
      <c r="Z59" s="270">
        <f>sym_4!G51</f>
        <v>0</v>
      </c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</row>
    <row r="60" spans="2:103">
      <c r="B60" s="170">
        <v>46</v>
      </c>
      <c r="C60" s="171" t="str">
        <f>IF(ISBLANK(analiza_1!C60),"",analiza_1!C60)</f>
        <v/>
      </c>
      <c r="D60" s="119"/>
      <c r="E60" s="169" t="str">
        <f>analiza_1!D60</f>
        <v/>
      </c>
      <c r="F60" s="169" t="str">
        <f>analiza_1!E60</f>
        <v/>
      </c>
      <c r="G60" s="124" t="str">
        <f>sym_1!E52</f>
        <v/>
      </c>
      <c r="H60" s="124" t="str">
        <f>sym_1!F52</f>
        <v/>
      </c>
      <c r="I60" s="125" t="str">
        <f>sym_2!E52</f>
        <v/>
      </c>
      <c r="J60" s="125" t="str">
        <f>sym_2!F52</f>
        <v/>
      </c>
      <c r="K60" s="124" t="str">
        <f>sym_3!E52</f>
        <v/>
      </c>
      <c r="L60" s="124" t="str">
        <f>sym_3!F52</f>
        <v/>
      </c>
      <c r="M60" s="125" t="str">
        <f>sym_4!E52</f>
        <v/>
      </c>
      <c r="N60" s="125" t="str">
        <f>sym_4!F52</f>
        <v/>
      </c>
      <c r="O60" s="124" t="str">
        <f>sym_5!H52</f>
        <v/>
      </c>
      <c r="P60" s="124" t="str">
        <f>sym_5!I52</f>
        <v/>
      </c>
      <c r="Q60" s="123" t="str">
        <f>sym_6!E52</f>
        <v/>
      </c>
      <c r="R60" s="198" t="str">
        <f>sym_6!F52</f>
        <v/>
      </c>
      <c r="S60" s="204" t="str">
        <f>sym_7!I52</f>
        <v/>
      </c>
      <c r="T60" s="205" t="str">
        <f>sym_7!J52</f>
        <v/>
      </c>
      <c r="U60" s="211" t="str">
        <f>sym_7!K52</f>
        <v/>
      </c>
      <c r="V60" s="212" t="str">
        <f>sym_7!L52</f>
        <v/>
      </c>
      <c r="W60" s="216" t="str">
        <f>sym_8!F52</f>
        <v/>
      </c>
      <c r="X60" s="216" t="str">
        <f>sym_8!G52</f>
        <v/>
      </c>
      <c r="Y60" s="270">
        <f>sym_4!H52</f>
        <v>0</v>
      </c>
      <c r="Z60" s="270">
        <f>sym_4!G52</f>
        <v>0</v>
      </c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</row>
    <row r="61" spans="2:103">
      <c r="B61" s="170">
        <v>47</v>
      </c>
      <c r="C61" s="171" t="str">
        <f>IF(ISBLANK(analiza_1!C61),"",analiza_1!C61)</f>
        <v/>
      </c>
      <c r="D61" s="119"/>
      <c r="E61" s="169" t="str">
        <f>analiza_1!D61</f>
        <v/>
      </c>
      <c r="F61" s="169" t="str">
        <f>analiza_1!E61</f>
        <v/>
      </c>
      <c r="G61" s="124" t="str">
        <f>sym_1!E53</f>
        <v/>
      </c>
      <c r="H61" s="124" t="str">
        <f>sym_1!F53</f>
        <v/>
      </c>
      <c r="I61" s="125" t="str">
        <f>sym_2!E53</f>
        <v/>
      </c>
      <c r="J61" s="125" t="str">
        <f>sym_2!F53</f>
        <v/>
      </c>
      <c r="K61" s="124" t="str">
        <f>sym_3!E53</f>
        <v/>
      </c>
      <c r="L61" s="124" t="str">
        <f>sym_3!F53</f>
        <v/>
      </c>
      <c r="M61" s="125" t="str">
        <f>sym_4!E53</f>
        <v/>
      </c>
      <c r="N61" s="125" t="str">
        <f>sym_4!F53</f>
        <v/>
      </c>
      <c r="O61" s="124" t="str">
        <f>sym_5!H53</f>
        <v/>
      </c>
      <c r="P61" s="124" t="str">
        <f>sym_5!I53</f>
        <v/>
      </c>
      <c r="Q61" s="123" t="str">
        <f>sym_6!E53</f>
        <v/>
      </c>
      <c r="R61" s="198" t="str">
        <f>sym_6!F53</f>
        <v/>
      </c>
      <c r="S61" s="204" t="str">
        <f>sym_7!I53</f>
        <v/>
      </c>
      <c r="T61" s="205" t="str">
        <f>sym_7!J53</f>
        <v/>
      </c>
      <c r="U61" s="211" t="str">
        <f>sym_7!K53</f>
        <v/>
      </c>
      <c r="V61" s="212" t="str">
        <f>sym_7!L53</f>
        <v/>
      </c>
      <c r="W61" s="216" t="str">
        <f>sym_8!F53</f>
        <v/>
      </c>
      <c r="X61" s="216" t="str">
        <f>sym_8!G53</f>
        <v/>
      </c>
      <c r="Y61" s="270">
        <f>sym_4!H53</f>
        <v>0</v>
      </c>
      <c r="Z61" s="270">
        <f>sym_4!G53</f>
        <v>0</v>
      </c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</row>
    <row r="62" spans="2:103">
      <c r="B62" s="170">
        <v>48</v>
      </c>
      <c r="C62" s="171" t="str">
        <f>IF(ISBLANK(analiza_1!C62),"",analiza_1!C62)</f>
        <v/>
      </c>
      <c r="D62" s="119"/>
      <c r="E62" s="169" t="str">
        <f>analiza_1!D62</f>
        <v/>
      </c>
      <c r="F62" s="169" t="str">
        <f>analiza_1!E62</f>
        <v/>
      </c>
      <c r="G62" s="124" t="str">
        <f>sym_1!E54</f>
        <v/>
      </c>
      <c r="H62" s="124" t="str">
        <f>sym_1!F54</f>
        <v/>
      </c>
      <c r="I62" s="125" t="str">
        <f>sym_2!E54</f>
        <v/>
      </c>
      <c r="J62" s="125" t="str">
        <f>sym_2!F54</f>
        <v/>
      </c>
      <c r="K62" s="124" t="str">
        <f>sym_3!E54</f>
        <v/>
      </c>
      <c r="L62" s="124" t="str">
        <f>sym_3!F54</f>
        <v/>
      </c>
      <c r="M62" s="125" t="str">
        <f>sym_4!E54</f>
        <v/>
      </c>
      <c r="N62" s="125" t="str">
        <f>sym_4!F54</f>
        <v/>
      </c>
      <c r="O62" s="124" t="str">
        <f>sym_5!H54</f>
        <v/>
      </c>
      <c r="P62" s="124" t="str">
        <f>sym_5!I54</f>
        <v/>
      </c>
      <c r="Q62" s="123" t="str">
        <f>sym_6!E54</f>
        <v/>
      </c>
      <c r="R62" s="198" t="str">
        <f>sym_6!F54</f>
        <v/>
      </c>
      <c r="S62" s="204" t="str">
        <f>sym_7!I54</f>
        <v/>
      </c>
      <c r="T62" s="205" t="str">
        <f>sym_7!J54</f>
        <v/>
      </c>
      <c r="U62" s="211" t="str">
        <f>sym_7!K54</f>
        <v/>
      </c>
      <c r="V62" s="212" t="str">
        <f>sym_7!L54</f>
        <v/>
      </c>
      <c r="W62" s="216" t="str">
        <f>sym_8!F54</f>
        <v/>
      </c>
      <c r="X62" s="216" t="str">
        <f>sym_8!G54</f>
        <v/>
      </c>
      <c r="Y62" s="270">
        <f>sym_4!H54</f>
        <v>0</v>
      </c>
      <c r="Z62" s="270">
        <f>sym_4!G54</f>
        <v>0</v>
      </c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</row>
    <row r="63" spans="2:103">
      <c r="B63" s="170">
        <v>49</v>
      </c>
      <c r="C63" s="171" t="str">
        <f>IF(ISBLANK(analiza_1!C63),"",analiza_1!C63)</f>
        <v/>
      </c>
      <c r="D63" s="119"/>
      <c r="E63" s="169" t="str">
        <f>analiza_1!D63</f>
        <v/>
      </c>
      <c r="F63" s="169" t="str">
        <f>analiza_1!E63</f>
        <v/>
      </c>
      <c r="G63" s="124" t="str">
        <f>sym_1!E55</f>
        <v/>
      </c>
      <c r="H63" s="124" t="str">
        <f>sym_1!F55</f>
        <v/>
      </c>
      <c r="I63" s="125" t="str">
        <f>sym_2!E55</f>
        <v/>
      </c>
      <c r="J63" s="125" t="str">
        <f>sym_2!F55</f>
        <v/>
      </c>
      <c r="K63" s="124" t="str">
        <f>sym_3!E55</f>
        <v/>
      </c>
      <c r="L63" s="124" t="str">
        <f>sym_3!F55</f>
        <v/>
      </c>
      <c r="M63" s="125" t="str">
        <f>sym_4!E55</f>
        <v/>
      </c>
      <c r="N63" s="125" t="str">
        <f>sym_4!F55</f>
        <v/>
      </c>
      <c r="O63" s="124" t="str">
        <f>sym_5!H55</f>
        <v/>
      </c>
      <c r="P63" s="124" t="str">
        <f>sym_5!I55</f>
        <v/>
      </c>
      <c r="Q63" s="123" t="str">
        <f>sym_6!E55</f>
        <v/>
      </c>
      <c r="R63" s="198" t="str">
        <f>sym_6!F55</f>
        <v/>
      </c>
      <c r="S63" s="204" t="str">
        <f>sym_7!I55</f>
        <v/>
      </c>
      <c r="T63" s="205" t="str">
        <f>sym_7!J55</f>
        <v/>
      </c>
      <c r="U63" s="211" t="str">
        <f>sym_7!K55</f>
        <v/>
      </c>
      <c r="V63" s="212" t="str">
        <f>sym_7!L55</f>
        <v/>
      </c>
      <c r="W63" s="216" t="str">
        <f>sym_8!F55</f>
        <v/>
      </c>
      <c r="X63" s="216" t="str">
        <f>sym_8!G55</f>
        <v/>
      </c>
      <c r="Y63" s="270">
        <f>sym_4!H55</f>
        <v>0</v>
      </c>
      <c r="Z63" s="270">
        <f>sym_4!G55</f>
        <v>0</v>
      </c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</row>
    <row r="64" spans="2:103">
      <c r="B64" s="170">
        <v>50</v>
      </c>
      <c r="C64" s="171" t="str">
        <f>IF(ISBLANK(analiza_1!C64),"",analiza_1!C64)</f>
        <v/>
      </c>
      <c r="D64" s="119"/>
      <c r="E64" s="169" t="str">
        <f>analiza_1!D64</f>
        <v/>
      </c>
      <c r="F64" s="169" t="str">
        <f>analiza_1!E64</f>
        <v/>
      </c>
      <c r="G64" s="124" t="str">
        <f>sym_1!E56</f>
        <v/>
      </c>
      <c r="H64" s="124" t="str">
        <f>sym_1!F56</f>
        <v/>
      </c>
      <c r="I64" s="125" t="str">
        <f>sym_2!E56</f>
        <v/>
      </c>
      <c r="J64" s="125" t="str">
        <f>sym_2!F56</f>
        <v/>
      </c>
      <c r="K64" s="124" t="str">
        <f>sym_3!E56</f>
        <v/>
      </c>
      <c r="L64" s="124" t="str">
        <f>sym_3!F56</f>
        <v/>
      </c>
      <c r="M64" s="125" t="str">
        <f>sym_4!E56</f>
        <v/>
      </c>
      <c r="N64" s="125" t="str">
        <f>sym_4!F56</f>
        <v/>
      </c>
      <c r="O64" s="124" t="str">
        <f>sym_5!H56</f>
        <v/>
      </c>
      <c r="P64" s="124" t="str">
        <f>sym_5!I56</f>
        <v/>
      </c>
      <c r="Q64" s="123" t="str">
        <f>sym_6!E56</f>
        <v/>
      </c>
      <c r="R64" s="198" t="str">
        <f>sym_6!F56</f>
        <v/>
      </c>
      <c r="S64" s="204" t="str">
        <f>sym_7!I56</f>
        <v/>
      </c>
      <c r="T64" s="205" t="str">
        <f>sym_7!J56</f>
        <v/>
      </c>
      <c r="U64" s="211" t="str">
        <f>sym_7!K56</f>
        <v/>
      </c>
      <c r="V64" s="212" t="str">
        <f>sym_7!L56</f>
        <v/>
      </c>
      <c r="W64" s="216" t="str">
        <f>sym_8!F56</f>
        <v/>
      </c>
      <c r="X64" s="216" t="str">
        <f>sym_8!G56</f>
        <v/>
      </c>
      <c r="Y64" s="270">
        <f>sym_4!H56</f>
        <v>0</v>
      </c>
      <c r="Z64" s="270">
        <f>sym_4!G56</f>
        <v>0</v>
      </c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</row>
    <row r="65" spans="2:103">
      <c r="B65" s="170">
        <v>51</v>
      </c>
      <c r="C65" s="171" t="str">
        <f>IF(ISBLANK(analiza_1!C65),"",analiza_1!C65)</f>
        <v/>
      </c>
      <c r="D65" s="119"/>
      <c r="E65" s="169" t="str">
        <f>analiza_1!D65</f>
        <v/>
      </c>
      <c r="F65" s="169" t="str">
        <f>analiza_1!E65</f>
        <v/>
      </c>
      <c r="G65" s="124" t="str">
        <f>sym_1!E57</f>
        <v/>
      </c>
      <c r="H65" s="124" t="str">
        <f>sym_1!F57</f>
        <v/>
      </c>
      <c r="I65" s="125" t="str">
        <f>sym_2!E57</f>
        <v/>
      </c>
      <c r="J65" s="125" t="str">
        <f>sym_2!F57</f>
        <v/>
      </c>
      <c r="K65" s="124" t="str">
        <f>sym_3!E57</f>
        <v/>
      </c>
      <c r="L65" s="124" t="str">
        <f>sym_3!F57</f>
        <v/>
      </c>
      <c r="M65" s="125" t="str">
        <f>sym_4!E57</f>
        <v/>
      </c>
      <c r="N65" s="125" t="str">
        <f>sym_4!F57</f>
        <v/>
      </c>
      <c r="O65" s="124" t="str">
        <f>sym_5!H57</f>
        <v/>
      </c>
      <c r="P65" s="124" t="str">
        <f>sym_5!I57</f>
        <v/>
      </c>
      <c r="Q65" s="123" t="str">
        <f>sym_6!E57</f>
        <v/>
      </c>
      <c r="R65" s="198" t="str">
        <f>sym_6!F57</f>
        <v/>
      </c>
      <c r="S65" s="204" t="str">
        <f>sym_7!I57</f>
        <v/>
      </c>
      <c r="T65" s="205" t="str">
        <f>sym_7!J57</f>
        <v/>
      </c>
      <c r="U65" s="211" t="str">
        <f>sym_7!K57</f>
        <v/>
      </c>
      <c r="V65" s="212" t="str">
        <f>sym_7!L57</f>
        <v/>
      </c>
      <c r="W65" s="216" t="str">
        <f>sym_8!F57</f>
        <v/>
      </c>
      <c r="X65" s="216" t="str">
        <f>sym_8!G57</f>
        <v/>
      </c>
      <c r="Y65" s="270">
        <f>sym_4!H57</f>
        <v>0</v>
      </c>
      <c r="Z65" s="270">
        <f>sym_4!G57</f>
        <v>0</v>
      </c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</row>
    <row r="66" spans="2:103">
      <c r="B66" s="170">
        <v>52</v>
      </c>
      <c r="C66" s="171" t="str">
        <f>IF(ISBLANK(analiza_1!C66),"",analiza_1!C66)</f>
        <v/>
      </c>
      <c r="D66" s="119"/>
      <c r="E66" s="169" t="str">
        <f>analiza_1!D66</f>
        <v/>
      </c>
      <c r="F66" s="169" t="str">
        <f>analiza_1!E66</f>
        <v/>
      </c>
      <c r="G66" s="124" t="str">
        <f>sym_1!E58</f>
        <v/>
      </c>
      <c r="H66" s="124" t="str">
        <f>sym_1!F58</f>
        <v/>
      </c>
      <c r="I66" s="125" t="str">
        <f>sym_2!E58</f>
        <v/>
      </c>
      <c r="J66" s="125" t="str">
        <f>sym_2!F58</f>
        <v/>
      </c>
      <c r="K66" s="124" t="str">
        <f>sym_3!E58</f>
        <v/>
      </c>
      <c r="L66" s="124" t="str">
        <f>sym_3!F58</f>
        <v/>
      </c>
      <c r="M66" s="125" t="str">
        <f>sym_4!E58</f>
        <v/>
      </c>
      <c r="N66" s="125" t="str">
        <f>sym_4!F58</f>
        <v/>
      </c>
      <c r="O66" s="124" t="str">
        <f>sym_5!H58</f>
        <v/>
      </c>
      <c r="P66" s="124" t="str">
        <f>sym_5!I58</f>
        <v/>
      </c>
      <c r="Q66" s="123" t="str">
        <f>sym_6!E58</f>
        <v/>
      </c>
      <c r="R66" s="198" t="str">
        <f>sym_6!F58</f>
        <v/>
      </c>
      <c r="S66" s="204" t="str">
        <f>sym_7!I58</f>
        <v/>
      </c>
      <c r="T66" s="205" t="str">
        <f>sym_7!J58</f>
        <v/>
      </c>
      <c r="U66" s="211" t="str">
        <f>sym_7!K58</f>
        <v/>
      </c>
      <c r="V66" s="212" t="str">
        <f>sym_7!L58</f>
        <v/>
      </c>
      <c r="W66" s="216" t="str">
        <f>sym_8!F58</f>
        <v/>
      </c>
      <c r="X66" s="216" t="str">
        <f>sym_8!G58</f>
        <v/>
      </c>
      <c r="Y66" s="270">
        <f>sym_4!H58</f>
        <v>0</v>
      </c>
      <c r="Z66" s="270">
        <f>sym_4!G58</f>
        <v>0</v>
      </c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</row>
    <row r="67" spans="2:103">
      <c r="B67" s="170">
        <v>53</v>
      </c>
      <c r="C67" s="171" t="str">
        <f>IF(ISBLANK(analiza_1!C67),"",analiza_1!C67)</f>
        <v/>
      </c>
      <c r="D67" s="119"/>
      <c r="E67" s="169" t="str">
        <f>analiza_1!D67</f>
        <v/>
      </c>
      <c r="F67" s="169" t="str">
        <f>analiza_1!E67</f>
        <v/>
      </c>
      <c r="G67" s="124" t="str">
        <f>sym_1!E59</f>
        <v/>
      </c>
      <c r="H67" s="124" t="str">
        <f>sym_1!F59</f>
        <v/>
      </c>
      <c r="I67" s="125" t="str">
        <f>sym_2!E59</f>
        <v/>
      </c>
      <c r="J67" s="125" t="str">
        <f>sym_2!F59</f>
        <v/>
      </c>
      <c r="K67" s="124" t="str">
        <f>sym_3!E59</f>
        <v/>
      </c>
      <c r="L67" s="124" t="str">
        <f>sym_3!F59</f>
        <v/>
      </c>
      <c r="M67" s="125" t="str">
        <f>sym_4!E59</f>
        <v/>
      </c>
      <c r="N67" s="125" t="str">
        <f>sym_4!F59</f>
        <v/>
      </c>
      <c r="O67" s="124" t="str">
        <f>sym_5!H59</f>
        <v/>
      </c>
      <c r="P67" s="124" t="str">
        <f>sym_5!I59</f>
        <v/>
      </c>
      <c r="Q67" s="123" t="str">
        <f>sym_6!E59</f>
        <v/>
      </c>
      <c r="R67" s="198" t="str">
        <f>sym_6!F59</f>
        <v/>
      </c>
      <c r="S67" s="204" t="str">
        <f>sym_7!I59</f>
        <v/>
      </c>
      <c r="T67" s="205" t="str">
        <f>sym_7!J59</f>
        <v/>
      </c>
      <c r="U67" s="211" t="str">
        <f>sym_7!K59</f>
        <v/>
      </c>
      <c r="V67" s="212" t="str">
        <f>sym_7!L59</f>
        <v/>
      </c>
      <c r="W67" s="216" t="str">
        <f>sym_8!F59</f>
        <v/>
      </c>
      <c r="X67" s="216" t="str">
        <f>sym_8!G59</f>
        <v/>
      </c>
      <c r="Y67" s="270">
        <f>sym_4!H59</f>
        <v>0</v>
      </c>
      <c r="Z67" s="270">
        <f>sym_4!G59</f>
        <v>0</v>
      </c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</row>
    <row r="68" spans="2:103">
      <c r="B68" s="170">
        <v>54</v>
      </c>
      <c r="C68" s="171" t="str">
        <f>IF(ISBLANK(analiza_1!C68),"",analiza_1!C68)</f>
        <v/>
      </c>
      <c r="D68" s="119"/>
      <c r="E68" s="169" t="str">
        <f>analiza_1!D68</f>
        <v/>
      </c>
      <c r="F68" s="169" t="str">
        <f>analiza_1!E68</f>
        <v/>
      </c>
      <c r="G68" s="124" t="str">
        <f>sym_1!E60</f>
        <v/>
      </c>
      <c r="H68" s="124" t="str">
        <f>sym_1!F60</f>
        <v/>
      </c>
      <c r="I68" s="125" t="str">
        <f>sym_2!E60</f>
        <v/>
      </c>
      <c r="J68" s="125" t="str">
        <f>sym_2!F60</f>
        <v/>
      </c>
      <c r="K68" s="124" t="str">
        <f>sym_3!E60</f>
        <v/>
      </c>
      <c r="L68" s="124" t="str">
        <f>sym_3!F60</f>
        <v/>
      </c>
      <c r="M68" s="125" t="str">
        <f>sym_4!E60</f>
        <v/>
      </c>
      <c r="N68" s="125" t="str">
        <f>sym_4!F60</f>
        <v/>
      </c>
      <c r="O68" s="124" t="str">
        <f>sym_5!H60</f>
        <v/>
      </c>
      <c r="P68" s="124" t="str">
        <f>sym_5!I60</f>
        <v/>
      </c>
      <c r="Q68" s="123" t="str">
        <f>sym_6!E60</f>
        <v/>
      </c>
      <c r="R68" s="198" t="str">
        <f>sym_6!F60</f>
        <v/>
      </c>
      <c r="S68" s="204" t="str">
        <f>sym_7!I60</f>
        <v/>
      </c>
      <c r="T68" s="205" t="str">
        <f>sym_7!J60</f>
        <v/>
      </c>
      <c r="U68" s="211" t="str">
        <f>sym_7!K60</f>
        <v/>
      </c>
      <c r="V68" s="212" t="str">
        <f>sym_7!L60</f>
        <v/>
      </c>
      <c r="W68" s="216" t="str">
        <f>sym_8!F60</f>
        <v/>
      </c>
      <c r="X68" s="216" t="str">
        <f>sym_8!G60</f>
        <v/>
      </c>
      <c r="Y68" s="270">
        <f>sym_4!H60</f>
        <v>0</v>
      </c>
      <c r="Z68" s="270">
        <f>sym_4!G60</f>
        <v>0</v>
      </c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</row>
    <row r="69" spans="2:103">
      <c r="B69" s="170">
        <v>55</v>
      </c>
      <c r="C69" s="171" t="str">
        <f>IF(ISBLANK(analiza_1!C69),"",analiza_1!C69)</f>
        <v/>
      </c>
      <c r="D69" s="119"/>
      <c r="E69" s="169" t="str">
        <f>analiza_1!D69</f>
        <v/>
      </c>
      <c r="F69" s="169" t="str">
        <f>analiza_1!E69</f>
        <v/>
      </c>
      <c r="G69" s="124" t="str">
        <f>sym_1!E61</f>
        <v/>
      </c>
      <c r="H69" s="124" t="str">
        <f>sym_1!F61</f>
        <v/>
      </c>
      <c r="I69" s="125" t="str">
        <f>sym_2!E61</f>
        <v/>
      </c>
      <c r="J69" s="125" t="str">
        <f>sym_2!F61</f>
        <v/>
      </c>
      <c r="K69" s="124" t="str">
        <f>sym_3!E61</f>
        <v/>
      </c>
      <c r="L69" s="124" t="str">
        <f>sym_3!F61</f>
        <v/>
      </c>
      <c r="M69" s="125" t="str">
        <f>sym_4!E61</f>
        <v/>
      </c>
      <c r="N69" s="125" t="str">
        <f>sym_4!F61</f>
        <v/>
      </c>
      <c r="O69" s="124" t="str">
        <f>sym_5!H61</f>
        <v/>
      </c>
      <c r="P69" s="124" t="str">
        <f>sym_5!I61</f>
        <v/>
      </c>
      <c r="Q69" s="123" t="str">
        <f>sym_6!E61</f>
        <v/>
      </c>
      <c r="R69" s="198" t="str">
        <f>sym_6!F61</f>
        <v/>
      </c>
      <c r="S69" s="204" t="str">
        <f>sym_7!I61</f>
        <v/>
      </c>
      <c r="T69" s="205" t="str">
        <f>sym_7!J61</f>
        <v/>
      </c>
      <c r="U69" s="211" t="str">
        <f>sym_7!K61</f>
        <v/>
      </c>
      <c r="V69" s="212" t="str">
        <f>sym_7!L61</f>
        <v/>
      </c>
      <c r="W69" s="216" t="str">
        <f>sym_8!F61</f>
        <v/>
      </c>
      <c r="X69" s="216" t="str">
        <f>sym_8!G61</f>
        <v/>
      </c>
      <c r="Y69" s="270">
        <f>sym_4!H61</f>
        <v>0</v>
      </c>
      <c r="Z69" s="270">
        <f>sym_4!G61</f>
        <v>0</v>
      </c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</row>
    <row r="70" spans="2:103">
      <c r="B70" s="170">
        <v>56</v>
      </c>
      <c r="C70" s="171" t="str">
        <f>IF(ISBLANK(analiza_1!C70),"",analiza_1!C70)</f>
        <v/>
      </c>
      <c r="D70" s="119"/>
      <c r="E70" s="169" t="str">
        <f>analiza_1!D70</f>
        <v/>
      </c>
      <c r="F70" s="169" t="str">
        <f>analiza_1!E70</f>
        <v/>
      </c>
      <c r="G70" s="124" t="str">
        <f>sym_1!E62</f>
        <v/>
      </c>
      <c r="H70" s="124" t="str">
        <f>sym_1!F62</f>
        <v/>
      </c>
      <c r="I70" s="125" t="str">
        <f>sym_2!E62</f>
        <v/>
      </c>
      <c r="J70" s="125" t="str">
        <f>sym_2!F62</f>
        <v/>
      </c>
      <c r="K70" s="124" t="str">
        <f>sym_3!E62</f>
        <v/>
      </c>
      <c r="L70" s="124" t="str">
        <f>sym_3!F62</f>
        <v/>
      </c>
      <c r="M70" s="125" t="str">
        <f>sym_4!E62</f>
        <v/>
      </c>
      <c r="N70" s="125" t="str">
        <f>sym_4!F62</f>
        <v/>
      </c>
      <c r="O70" s="124" t="str">
        <f>sym_5!H62</f>
        <v/>
      </c>
      <c r="P70" s="124" t="str">
        <f>sym_5!I62</f>
        <v/>
      </c>
      <c r="Q70" s="123" t="str">
        <f>sym_6!E62</f>
        <v/>
      </c>
      <c r="R70" s="198" t="str">
        <f>sym_6!F62</f>
        <v/>
      </c>
      <c r="S70" s="204" t="str">
        <f>sym_7!I62</f>
        <v/>
      </c>
      <c r="T70" s="205" t="str">
        <f>sym_7!J62</f>
        <v/>
      </c>
      <c r="U70" s="211" t="str">
        <f>sym_7!K62</f>
        <v/>
      </c>
      <c r="V70" s="212" t="str">
        <f>sym_7!L62</f>
        <v/>
      </c>
      <c r="W70" s="216" t="str">
        <f>sym_8!F62</f>
        <v/>
      </c>
      <c r="X70" s="216" t="str">
        <f>sym_8!G62</f>
        <v/>
      </c>
      <c r="Y70" s="270">
        <f>sym_4!H62</f>
        <v>0</v>
      </c>
      <c r="Z70" s="270">
        <f>sym_4!G62</f>
        <v>0</v>
      </c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</row>
    <row r="71" spans="2:103">
      <c r="B71" s="170">
        <v>57</v>
      </c>
      <c r="C71" s="171" t="str">
        <f>IF(ISBLANK(analiza_1!C71),"",analiza_1!C71)</f>
        <v/>
      </c>
      <c r="D71" s="119"/>
      <c r="E71" s="169" t="str">
        <f>analiza_1!D71</f>
        <v/>
      </c>
      <c r="F71" s="169" t="str">
        <f>analiza_1!E71</f>
        <v/>
      </c>
      <c r="G71" s="124" t="str">
        <f>sym_1!E63</f>
        <v/>
      </c>
      <c r="H71" s="124" t="str">
        <f>sym_1!F63</f>
        <v/>
      </c>
      <c r="I71" s="125" t="str">
        <f>sym_2!E63</f>
        <v/>
      </c>
      <c r="J71" s="125" t="str">
        <f>sym_2!F63</f>
        <v/>
      </c>
      <c r="K71" s="124" t="str">
        <f>sym_3!E63</f>
        <v/>
      </c>
      <c r="L71" s="124" t="str">
        <f>sym_3!F63</f>
        <v/>
      </c>
      <c r="M71" s="125" t="str">
        <f>sym_4!E63</f>
        <v/>
      </c>
      <c r="N71" s="125" t="str">
        <f>sym_4!F63</f>
        <v/>
      </c>
      <c r="O71" s="124" t="str">
        <f>sym_5!H63</f>
        <v/>
      </c>
      <c r="P71" s="124" t="str">
        <f>sym_5!I63</f>
        <v/>
      </c>
      <c r="Q71" s="123" t="str">
        <f>sym_6!E63</f>
        <v/>
      </c>
      <c r="R71" s="198" t="str">
        <f>sym_6!F63</f>
        <v/>
      </c>
      <c r="S71" s="204" t="str">
        <f>sym_7!I63</f>
        <v/>
      </c>
      <c r="T71" s="205" t="str">
        <f>sym_7!J63</f>
        <v/>
      </c>
      <c r="U71" s="211" t="str">
        <f>sym_7!K63</f>
        <v/>
      </c>
      <c r="V71" s="212" t="str">
        <f>sym_7!L63</f>
        <v/>
      </c>
      <c r="W71" s="216" t="str">
        <f>sym_8!F63</f>
        <v/>
      </c>
      <c r="X71" s="216" t="str">
        <f>sym_8!G63</f>
        <v/>
      </c>
      <c r="Y71" s="270">
        <f>sym_4!H63</f>
        <v>0</v>
      </c>
      <c r="Z71" s="270">
        <f>sym_4!G63</f>
        <v>0</v>
      </c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</row>
    <row r="72" spans="2:103">
      <c r="B72" s="170">
        <v>58</v>
      </c>
      <c r="C72" s="171" t="str">
        <f>IF(ISBLANK(analiza_1!C72),"",analiza_1!C72)</f>
        <v/>
      </c>
      <c r="D72" s="119"/>
      <c r="E72" s="169" t="str">
        <f>analiza_1!D72</f>
        <v/>
      </c>
      <c r="F72" s="169" t="str">
        <f>analiza_1!E72</f>
        <v/>
      </c>
      <c r="G72" s="124" t="str">
        <f>sym_1!E64</f>
        <v/>
      </c>
      <c r="H72" s="124" t="str">
        <f>sym_1!F64</f>
        <v/>
      </c>
      <c r="I72" s="125" t="str">
        <f>sym_2!E64</f>
        <v/>
      </c>
      <c r="J72" s="125" t="str">
        <f>sym_2!F64</f>
        <v/>
      </c>
      <c r="K72" s="124" t="str">
        <f>sym_3!E64</f>
        <v/>
      </c>
      <c r="L72" s="124" t="str">
        <f>sym_3!F64</f>
        <v/>
      </c>
      <c r="M72" s="125" t="str">
        <f>sym_4!E64</f>
        <v/>
      </c>
      <c r="N72" s="125" t="str">
        <f>sym_4!F64</f>
        <v/>
      </c>
      <c r="O72" s="124" t="str">
        <f>sym_5!H64</f>
        <v/>
      </c>
      <c r="P72" s="124" t="str">
        <f>sym_5!I64</f>
        <v/>
      </c>
      <c r="Q72" s="123" t="str">
        <f>sym_6!E64</f>
        <v/>
      </c>
      <c r="R72" s="198" t="str">
        <f>sym_6!F64</f>
        <v/>
      </c>
      <c r="S72" s="204" t="str">
        <f>sym_7!I64</f>
        <v/>
      </c>
      <c r="T72" s="205" t="str">
        <f>sym_7!J64</f>
        <v/>
      </c>
      <c r="U72" s="211" t="str">
        <f>sym_7!K64</f>
        <v/>
      </c>
      <c r="V72" s="212" t="str">
        <f>sym_7!L64</f>
        <v/>
      </c>
      <c r="W72" s="216" t="str">
        <f>sym_8!F64</f>
        <v/>
      </c>
      <c r="X72" s="216" t="str">
        <f>sym_8!G64</f>
        <v/>
      </c>
      <c r="Y72" s="270">
        <f>sym_4!H64</f>
        <v>0</v>
      </c>
      <c r="Z72" s="270">
        <f>sym_4!G64</f>
        <v>0</v>
      </c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</row>
    <row r="73" spans="2:103">
      <c r="B73" s="170">
        <v>59</v>
      </c>
      <c r="C73" s="171" t="str">
        <f>IF(ISBLANK(analiza_1!C73),"",analiza_1!C73)</f>
        <v/>
      </c>
      <c r="D73" s="119"/>
      <c r="E73" s="169" t="str">
        <f>analiza_1!D73</f>
        <v/>
      </c>
      <c r="F73" s="169" t="str">
        <f>analiza_1!E73</f>
        <v/>
      </c>
      <c r="G73" s="124" t="str">
        <f>sym_1!E65</f>
        <v/>
      </c>
      <c r="H73" s="124" t="str">
        <f>sym_1!F65</f>
        <v/>
      </c>
      <c r="I73" s="125" t="str">
        <f>sym_2!E65</f>
        <v/>
      </c>
      <c r="J73" s="125" t="str">
        <f>sym_2!F65</f>
        <v/>
      </c>
      <c r="K73" s="124" t="str">
        <f>sym_3!E65</f>
        <v/>
      </c>
      <c r="L73" s="124" t="str">
        <f>sym_3!F65</f>
        <v/>
      </c>
      <c r="M73" s="125" t="str">
        <f>sym_4!E65</f>
        <v/>
      </c>
      <c r="N73" s="125" t="str">
        <f>sym_4!F65</f>
        <v/>
      </c>
      <c r="O73" s="124" t="str">
        <f>sym_5!H65</f>
        <v/>
      </c>
      <c r="P73" s="124" t="str">
        <f>sym_5!I65</f>
        <v/>
      </c>
      <c r="Q73" s="123" t="str">
        <f>sym_6!E65</f>
        <v/>
      </c>
      <c r="R73" s="198" t="str">
        <f>sym_6!F65</f>
        <v/>
      </c>
      <c r="S73" s="204" t="str">
        <f>sym_7!I65</f>
        <v/>
      </c>
      <c r="T73" s="205" t="str">
        <f>sym_7!J65</f>
        <v/>
      </c>
      <c r="U73" s="211" t="str">
        <f>sym_7!K65</f>
        <v/>
      </c>
      <c r="V73" s="212" t="str">
        <f>sym_7!L65</f>
        <v/>
      </c>
      <c r="W73" s="216" t="str">
        <f>sym_8!F65</f>
        <v/>
      </c>
      <c r="X73" s="216" t="str">
        <f>sym_8!G65</f>
        <v/>
      </c>
      <c r="Y73" s="270">
        <f>sym_4!H65</f>
        <v>0</v>
      </c>
      <c r="Z73" s="270">
        <f>sym_4!G65</f>
        <v>0</v>
      </c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</row>
    <row r="74" spans="2:103">
      <c r="B74" s="170">
        <v>60</v>
      </c>
      <c r="C74" s="171" t="str">
        <f>IF(ISBLANK(analiza_1!C74),"",analiza_1!C74)</f>
        <v/>
      </c>
      <c r="D74" s="119"/>
      <c r="E74" s="169" t="str">
        <f>analiza_1!D74</f>
        <v/>
      </c>
      <c r="F74" s="169" t="str">
        <f>analiza_1!E74</f>
        <v/>
      </c>
      <c r="G74" s="124" t="str">
        <f>sym_1!E66</f>
        <v/>
      </c>
      <c r="H74" s="124" t="str">
        <f>sym_1!F66</f>
        <v/>
      </c>
      <c r="I74" s="125" t="str">
        <f>sym_2!E66</f>
        <v/>
      </c>
      <c r="J74" s="125" t="str">
        <f>sym_2!F66</f>
        <v/>
      </c>
      <c r="K74" s="124" t="str">
        <f>sym_3!E66</f>
        <v/>
      </c>
      <c r="L74" s="124" t="str">
        <f>sym_3!F66</f>
        <v/>
      </c>
      <c r="M74" s="125" t="str">
        <f>sym_4!E66</f>
        <v/>
      </c>
      <c r="N74" s="125" t="str">
        <f>sym_4!F66</f>
        <v/>
      </c>
      <c r="O74" s="124" t="str">
        <f>sym_5!H66</f>
        <v/>
      </c>
      <c r="P74" s="124" t="str">
        <f>sym_5!I66</f>
        <v/>
      </c>
      <c r="Q74" s="123" t="str">
        <f>sym_6!E66</f>
        <v/>
      </c>
      <c r="R74" s="198" t="str">
        <f>sym_6!F66</f>
        <v/>
      </c>
      <c r="S74" s="204" t="str">
        <f>sym_7!I66</f>
        <v/>
      </c>
      <c r="T74" s="205" t="str">
        <f>sym_7!J66</f>
        <v/>
      </c>
      <c r="U74" s="211" t="str">
        <f>sym_7!K66</f>
        <v/>
      </c>
      <c r="V74" s="212" t="str">
        <f>sym_7!L66</f>
        <v/>
      </c>
      <c r="W74" s="216" t="str">
        <f>sym_8!F66</f>
        <v/>
      </c>
      <c r="X74" s="216" t="str">
        <f>sym_8!G66</f>
        <v/>
      </c>
      <c r="Y74" s="270">
        <f>sym_4!H66</f>
        <v>0</v>
      </c>
      <c r="Z74" s="270">
        <f>sym_4!G66</f>
        <v>0</v>
      </c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</row>
    <row r="75" spans="2:103">
      <c r="B75" s="170">
        <v>61</v>
      </c>
      <c r="C75" s="171" t="str">
        <f>IF(ISBLANK(analiza_1!C75),"",analiza_1!C75)</f>
        <v/>
      </c>
      <c r="D75" s="119"/>
      <c r="E75" s="169" t="str">
        <f>analiza_1!D75</f>
        <v/>
      </c>
      <c r="F75" s="169" t="str">
        <f>analiza_1!E75</f>
        <v/>
      </c>
      <c r="G75" s="124" t="str">
        <f>sym_1!E67</f>
        <v/>
      </c>
      <c r="H75" s="124" t="str">
        <f>sym_1!F67</f>
        <v/>
      </c>
      <c r="I75" s="125" t="str">
        <f>sym_2!E67</f>
        <v/>
      </c>
      <c r="J75" s="125" t="str">
        <f>sym_2!F67</f>
        <v/>
      </c>
      <c r="K75" s="124" t="str">
        <f>sym_3!E67</f>
        <v/>
      </c>
      <c r="L75" s="124" t="str">
        <f>sym_3!F67</f>
        <v/>
      </c>
      <c r="M75" s="125" t="str">
        <f>sym_4!E67</f>
        <v/>
      </c>
      <c r="N75" s="125" t="str">
        <f>sym_4!F67</f>
        <v/>
      </c>
      <c r="O75" s="124" t="str">
        <f>sym_5!H67</f>
        <v/>
      </c>
      <c r="P75" s="124" t="str">
        <f>sym_5!I67</f>
        <v/>
      </c>
      <c r="Q75" s="123" t="str">
        <f>sym_6!E67</f>
        <v/>
      </c>
      <c r="R75" s="198" t="str">
        <f>sym_6!F67</f>
        <v/>
      </c>
      <c r="S75" s="204" t="str">
        <f>sym_7!I67</f>
        <v/>
      </c>
      <c r="T75" s="205" t="str">
        <f>sym_7!J67</f>
        <v/>
      </c>
      <c r="U75" s="211" t="str">
        <f>sym_7!K67</f>
        <v/>
      </c>
      <c r="V75" s="212" t="str">
        <f>sym_7!L67</f>
        <v/>
      </c>
      <c r="W75" s="216" t="str">
        <f>sym_8!F67</f>
        <v/>
      </c>
      <c r="X75" s="216" t="str">
        <f>sym_8!G67</f>
        <v/>
      </c>
      <c r="Y75" s="270">
        <f>sym_4!H67</f>
        <v>0</v>
      </c>
      <c r="Z75" s="270">
        <f>sym_4!G67</f>
        <v>0</v>
      </c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</row>
    <row r="76" spans="2:103">
      <c r="B76" s="170">
        <v>62</v>
      </c>
      <c r="C76" s="171" t="str">
        <f>IF(ISBLANK(analiza_1!C76),"",analiza_1!C76)</f>
        <v/>
      </c>
      <c r="D76" s="119"/>
      <c r="E76" s="169" t="str">
        <f>analiza_1!D76</f>
        <v/>
      </c>
      <c r="F76" s="169" t="str">
        <f>analiza_1!E76</f>
        <v/>
      </c>
      <c r="G76" s="124" t="str">
        <f>sym_1!E68</f>
        <v/>
      </c>
      <c r="H76" s="124" t="str">
        <f>sym_1!F68</f>
        <v/>
      </c>
      <c r="I76" s="125" t="str">
        <f>sym_2!E68</f>
        <v/>
      </c>
      <c r="J76" s="125" t="str">
        <f>sym_2!F68</f>
        <v/>
      </c>
      <c r="K76" s="124" t="str">
        <f>sym_3!E68</f>
        <v/>
      </c>
      <c r="L76" s="124" t="str">
        <f>sym_3!F68</f>
        <v/>
      </c>
      <c r="M76" s="125" t="str">
        <f>sym_4!E68</f>
        <v/>
      </c>
      <c r="N76" s="125" t="str">
        <f>sym_4!F68</f>
        <v/>
      </c>
      <c r="O76" s="124" t="str">
        <f>sym_5!H68</f>
        <v/>
      </c>
      <c r="P76" s="124" t="str">
        <f>sym_5!I68</f>
        <v/>
      </c>
      <c r="Q76" s="123" t="str">
        <f>sym_6!E68</f>
        <v/>
      </c>
      <c r="R76" s="198" t="str">
        <f>sym_6!F68</f>
        <v/>
      </c>
      <c r="S76" s="204" t="str">
        <f>sym_7!I68</f>
        <v/>
      </c>
      <c r="T76" s="205" t="str">
        <f>sym_7!J68</f>
        <v/>
      </c>
      <c r="U76" s="211" t="str">
        <f>sym_7!K68</f>
        <v/>
      </c>
      <c r="V76" s="212" t="str">
        <f>sym_7!L68</f>
        <v/>
      </c>
      <c r="W76" s="216" t="str">
        <f>sym_8!F68</f>
        <v/>
      </c>
      <c r="X76" s="216" t="str">
        <f>sym_8!G68</f>
        <v/>
      </c>
      <c r="Y76" s="270">
        <f>sym_4!H68</f>
        <v>0</v>
      </c>
      <c r="Z76" s="270">
        <f>sym_4!G68</f>
        <v>0</v>
      </c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</row>
    <row r="77" spans="2:103">
      <c r="B77" s="170">
        <v>63</v>
      </c>
      <c r="C77" s="171" t="str">
        <f>IF(ISBLANK(analiza_1!C77),"",analiza_1!C77)</f>
        <v/>
      </c>
      <c r="D77" s="119"/>
      <c r="E77" s="169" t="str">
        <f>analiza_1!D77</f>
        <v/>
      </c>
      <c r="F77" s="169" t="str">
        <f>analiza_1!E77</f>
        <v/>
      </c>
      <c r="G77" s="124" t="str">
        <f>sym_1!E69</f>
        <v/>
      </c>
      <c r="H77" s="124" t="str">
        <f>sym_1!F69</f>
        <v/>
      </c>
      <c r="I77" s="125" t="str">
        <f>sym_2!E69</f>
        <v/>
      </c>
      <c r="J77" s="125" t="str">
        <f>sym_2!F69</f>
        <v/>
      </c>
      <c r="K77" s="124" t="str">
        <f>sym_3!E69</f>
        <v/>
      </c>
      <c r="L77" s="124" t="str">
        <f>sym_3!F69</f>
        <v/>
      </c>
      <c r="M77" s="125" t="str">
        <f>sym_4!E69</f>
        <v/>
      </c>
      <c r="N77" s="125" t="str">
        <f>sym_4!F69</f>
        <v/>
      </c>
      <c r="O77" s="124" t="str">
        <f>sym_5!H69</f>
        <v/>
      </c>
      <c r="P77" s="124" t="str">
        <f>sym_5!I69</f>
        <v/>
      </c>
      <c r="Q77" s="123" t="str">
        <f>sym_6!E69</f>
        <v/>
      </c>
      <c r="R77" s="198" t="str">
        <f>sym_6!F69</f>
        <v/>
      </c>
      <c r="S77" s="204" t="str">
        <f>sym_7!I69</f>
        <v/>
      </c>
      <c r="T77" s="205" t="str">
        <f>sym_7!J69</f>
        <v/>
      </c>
      <c r="U77" s="211" t="str">
        <f>sym_7!K69</f>
        <v/>
      </c>
      <c r="V77" s="212" t="str">
        <f>sym_7!L69</f>
        <v/>
      </c>
      <c r="W77" s="216" t="str">
        <f>sym_8!F69</f>
        <v/>
      </c>
      <c r="X77" s="216" t="str">
        <f>sym_8!G69</f>
        <v/>
      </c>
      <c r="Y77" s="270">
        <f>sym_4!H69</f>
        <v>0</v>
      </c>
      <c r="Z77" s="270">
        <f>sym_4!G69</f>
        <v>0</v>
      </c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</row>
    <row r="78" spans="2:103">
      <c r="B78" s="170">
        <v>64</v>
      </c>
      <c r="C78" s="171" t="str">
        <f>IF(ISBLANK(analiza_1!C78),"",analiza_1!C78)</f>
        <v/>
      </c>
      <c r="D78" s="119"/>
      <c r="E78" s="169" t="str">
        <f>analiza_1!D78</f>
        <v/>
      </c>
      <c r="F78" s="169" t="str">
        <f>analiza_1!E78</f>
        <v/>
      </c>
      <c r="G78" s="124" t="str">
        <f>sym_1!E70</f>
        <v/>
      </c>
      <c r="H78" s="124" t="str">
        <f>sym_1!F70</f>
        <v/>
      </c>
      <c r="I78" s="125" t="str">
        <f>sym_2!E70</f>
        <v/>
      </c>
      <c r="J78" s="125" t="str">
        <f>sym_2!F70</f>
        <v/>
      </c>
      <c r="K78" s="124" t="str">
        <f>sym_3!E70</f>
        <v/>
      </c>
      <c r="L78" s="124" t="str">
        <f>sym_3!F70</f>
        <v/>
      </c>
      <c r="M78" s="125" t="str">
        <f>sym_4!E70</f>
        <v/>
      </c>
      <c r="N78" s="125" t="str">
        <f>sym_4!F70</f>
        <v/>
      </c>
      <c r="O78" s="124" t="str">
        <f>sym_5!H70</f>
        <v/>
      </c>
      <c r="P78" s="124" t="str">
        <f>sym_5!I70</f>
        <v/>
      </c>
      <c r="Q78" s="123" t="str">
        <f>sym_6!E70</f>
        <v/>
      </c>
      <c r="R78" s="198" t="str">
        <f>sym_6!F70</f>
        <v/>
      </c>
      <c r="S78" s="204" t="str">
        <f>sym_7!I70</f>
        <v/>
      </c>
      <c r="T78" s="205" t="str">
        <f>sym_7!J70</f>
        <v/>
      </c>
      <c r="U78" s="211" t="str">
        <f>sym_7!K70</f>
        <v/>
      </c>
      <c r="V78" s="212" t="str">
        <f>sym_7!L70</f>
        <v/>
      </c>
      <c r="W78" s="216" t="str">
        <f>sym_8!F70</f>
        <v/>
      </c>
      <c r="X78" s="216" t="str">
        <f>sym_8!G70</f>
        <v/>
      </c>
      <c r="Y78" s="270">
        <f>sym_4!H70</f>
        <v>0</v>
      </c>
      <c r="Z78" s="270">
        <f>sym_4!G70</f>
        <v>0</v>
      </c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</row>
    <row r="79" spans="2:103">
      <c r="B79" s="170">
        <v>65</v>
      </c>
      <c r="C79" s="171" t="str">
        <f>IF(ISBLANK(analiza_1!C79),"",analiza_1!C79)</f>
        <v/>
      </c>
      <c r="D79" s="119"/>
      <c r="E79" s="169" t="str">
        <f>analiza_1!D79</f>
        <v/>
      </c>
      <c r="F79" s="169" t="str">
        <f>analiza_1!E79</f>
        <v/>
      </c>
      <c r="G79" s="124" t="str">
        <f>sym_1!E71</f>
        <v/>
      </c>
      <c r="H79" s="124" t="str">
        <f>sym_1!F71</f>
        <v/>
      </c>
      <c r="I79" s="125" t="str">
        <f>sym_2!E71</f>
        <v/>
      </c>
      <c r="J79" s="125" t="str">
        <f>sym_2!F71</f>
        <v/>
      </c>
      <c r="K79" s="124" t="str">
        <f>sym_3!E71</f>
        <v/>
      </c>
      <c r="L79" s="124" t="str">
        <f>sym_3!F71</f>
        <v/>
      </c>
      <c r="M79" s="125" t="str">
        <f>sym_4!E71</f>
        <v/>
      </c>
      <c r="N79" s="125" t="str">
        <f>sym_4!F71</f>
        <v/>
      </c>
      <c r="O79" s="124" t="str">
        <f>sym_5!H71</f>
        <v/>
      </c>
      <c r="P79" s="124" t="str">
        <f>sym_5!I71</f>
        <v/>
      </c>
      <c r="Q79" s="123" t="str">
        <f>sym_6!E71</f>
        <v/>
      </c>
      <c r="R79" s="198" t="str">
        <f>sym_6!F71</f>
        <v/>
      </c>
      <c r="S79" s="204" t="str">
        <f>sym_7!I71</f>
        <v/>
      </c>
      <c r="T79" s="205" t="str">
        <f>sym_7!J71</f>
        <v/>
      </c>
      <c r="U79" s="211" t="str">
        <f>sym_7!K71</f>
        <v/>
      </c>
      <c r="V79" s="212" t="str">
        <f>sym_7!L71</f>
        <v/>
      </c>
      <c r="W79" s="216" t="str">
        <f>sym_8!F71</f>
        <v/>
      </c>
      <c r="X79" s="216" t="str">
        <f>sym_8!G71</f>
        <v/>
      </c>
      <c r="Y79" s="270">
        <f>sym_4!H71</f>
        <v>0</v>
      </c>
      <c r="Z79" s="270">
        <f>sym_4!G71</f>
        <v>0</v>
      </c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</row>
    <row r="80" spans="2:103">
      <c r="B80" s="170">
        <v>66</v>
      </c>
      <c r="C80" s="171" t="str">
        <f>IF(ISBLANK(analiza_1!C80),"",analiza_1!C80)</f>
        <v/>
      </c>
      <c r="D80" s="119"/>
      <c r="E80" s="169" t="str">
        <f>analiza_1!D80</f>
        <v/>
      </c>
      <c r="F80" s="169" t="str">
        <f>analiza_1!E80</f>
        <v/>
      </c>
      <c r="G80" s="124" t="str">
        <f>sym_1!E72</f>
        <v/>
      </c>
      <c r="H80" s="124" t="str">
        <f>sym_1!F72</f>
        <v/>
      </c>
      <c r="I80" s="125" t="str">
        <f>sym_2!E72</f>
        <v/>
      </c>
      <c r="J80" s="125" t="str">
        <f>sym_2!F72</f>
        <v/>
      </c>
      <c r="K80" s="124" t="str">
        <f>sym_3!E72</f>
        <v/>
      </c>
      <c r="L80" s="124" t="str">
        <f>sym_3!F72</f>
        <v/>
      </c>
      <c r="M80" s="125" t="str">
        <f>sym_4!E72</f>
        <v/>
      </c>
      <c r="N80" s="125" t="str">
        <f>sym_4!F72</f>
        <v/>
      </c>
      <c r="O80" s="124" t="str">
        <f>sym_5!H72</f>
        <v/>
      </c>
      <c r="P80" s="124" t="str">
        <f>sym_5!I72</f>
        <v/>
      </c>
      <c r="Q80" s="123" t="str">
        <f>sym_6!E72</f>
        <v/>
      </c>
      <c r="R80" s="198" t="str">
        <f>sym_6!F72</f>
        <v/>
      </c>
      <c r="S80" s="204" t="str">
        <f>sym_7!I72</f>
        <v/>
      </c>
      <c r="T80" s="205" t="str">
        <f>sym_7!J72</f>
        <v/>
      </c>
      <c r="U80" s="211" t="str">
        <f>sym_7!K72</f>
        <v/>
      </c>
      <c r="V80" s="212" t="str">
        <f>sym_7!L72</f>
        <v/>
      </c>
      <c r="W80" s="216" t="str">
        <f>sym_8!F72</f>
        <v/>
      </c>
      <c r="X80" s="216" t="str">
        <f>sym_8!G72</f>
        <v/>
      </c>
      <c r="Y80" s="270">
        <f>sym_4!H72</f>
        <v>0</v>
      </c>
      <c r="Z80" s="270">
        <f>sym_4!G72</f>
        <v>0</v>
      </c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</row>
    <row r="81" spans="2:103">
      <c r="B81" s="170">
        <v>67</v>
      </c>
      <c r="C81" s="171" t="str">
        <f>IF(ISBLANK(analiza_1!C81),"",analiza_1!C81)</f>
        <v/>
      </c>
      <c r="D81" s="119"/>
      <c r="E81" s="169" t="str">
        <f>analiza_1!D81</f>
        <v/>
      </c>
      <c r="F81" s="169" t="str">
        <f>analiza_1!E81</f>
        <v/>
      </c>
      <c r="G81" s="124" t="str">
        <f>sym_1!E73</f>
        <v/>
      </c>
      <c r="H81" s="124" t="str">
        <f>sym_1!F73</f>
        <v/>
      </c>
      <c r="I81" s="125" t="str">
        <f>sym_2!E73</f>
        <v/>
      </c>
      <c r="J81" s="125" t="str">
        <f>sym_2!F73</f>
        <v/>
      </c>
      <c r="K81" s="124" t="str">
        <f>sym_3!E73</f>
        <v/>
      </c>
      <c r="L81" s="124" t="str">
        <f>sym_3!F73</f>
        <v/>
      </c>
      <c r="M81" s="125" t="str">
        <f>sym_4!E73</f>
        <v/>
      </c>
      <c r="N81" s="125" t="str">
        <f>sym_4!F73</f>
        <v/>
      </c>
      <c r="O81" s="124" t="str">
        <f>sym_5!H73</f>
        <v/>
      </c>
      <c r="P81" s="124" t="str">
        <f>sym_5!I73</f>
        <v/>
      </c>
      <c r="Q81" s="123" t="str">
        <f>sym_6!E73</f>
        <v/>
      </c>
      <c r="R81" s="198" t="str">
        <f>sym_6!F73</f>
        <v/>
      </c>
      <c r="S81" s="204" t="str">
        <f>sym_7!I73</f>
        <v/>
      </c>
      <c r="T81" s="205" t="str">
        <f>sym_7!J73</f>
        <v/>
      </c>
      <c r="U81" s="211" t="str">
        <f>sym_7!K73</f>
        <v/>
      </c>
      <c r="V81" s="212" t="str">
        <f>sym_7!L73</f>
        <v/>
      </c>
      <c r="W81" s="216" t="str">
        <f>sym_8!F73</f>
        <v/>
      </c>
      <c r="X81" s="216" t="str">
        <f>sym_8!G73</f>
        <v/>
      </c>
      <c r="Y81" s="270">
        <f>sym_4!H73</f>
        <v>0</v>
      </c>
      <c r="Z81" s="270">
        <f>sym_4!G73</f>
        <v>0</v>
      </c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</row>
    <row r="82" spans="2:103">
      <c r="B82" s="170">
        <v>68</v>
      </c>
      <c r="C82" s="171" t="str">
        <f>IF(ISBLANK(analiza_1!C82),"",analiza_1!C82)</f>
        <v/>
      </c>
      <c r="D82" s="119"/>
      <c r="E82" s="169" t="str">
        <f>analiza_1!D82</f>
        <v/>
      </c>
      <c r="F82" s="169" t="str">
        <f>analiza_1!E82</f>
        <v/>
      </c>
      <c r="G82" s="124" t="str">
        <f>sym_1!E74</f>
        <v/>
      </c>
      <c r="H82" s="124" t="str">
        <f>sym_1!F74</f>
        <v/>
      </c>
      <c r="I82" s="125" t="str">
        <f>sym_2!E74</f>
        <v/>
      </c>
      <c r="J82" s="125" t="str">
        <f>sym_2!F74</f>
        <v/>
      </c>
      <c r="K82" s="124" t="str">
        <f>sym_3!E74</f>
        <v/>
      </c>
      <c r="L82" s="124" t="str">
        <f>sym_3!F74</f>
        <v/>
      </c>
      <c r="M82" s="125" t="str">
        <f>sym_4!E74</f>
        <v/>
      </c>
      <c r="N82" s="125" t="str">
        <f>sym_4!F74</f>
        <v/>
      </c>
      <c r="O82" s="124" t="str">
        <f>sym_5!H74</f>
        <v/>
      </c>
      <c r="P82" s="124" t="str">
        <f>sym_5!I74</f>
        <v/>
      </c>
      <c r="Q82" s="123" t="str">
        <f>sym_6!E74</f>
        <v/>
      </c>
      <c r="R82" s="198" t="str">
        <f>sym_6!F74</f>
        <v/>
      </c>
      <c r="S82" s="204" t="str">
        <f>sym_7!I74</f>
        <v/>
      </c>
      <c r="T82" s="205" t="str">
        <f>sym_7!J74</f>
        <v/>
      </c>
      <c r="U82" s="211" t="str">
        <f>sym_7!K74</f>
        <v/>
      </c>
      <c r="V82" s="212" t="str">
        <f>sym_7!L74</f>
        <v/>
      </c>
      <c r="W82" s="216" t="str">
        <f>sym_8!F74</f>
        <v/>
      </c>
      <c r="X82" s="216" t="str">
        <f>sym_8!G74</f>
        <v/>
      </c>
      <c r="Y82" s="270">
        <f>sym_4!H74</f>
        <v>0</v>
      </c>
      <c r="Z82" s="270">
        <f>sym_4!G74</f>
        <v>0</v>
      </c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</row>
    <row r="83" spans="2:103">
      <c r="B83" s="170">
        <v>69</v>
      </c>
      <c r="C83" s="171" t="str">
        <f>IF(ISBLANK(analiza_1!C83),"",analiza_1!C83)</f>
        <v/>
      </c>
      <c r="D83" s="119"/>
      <c r="E83" s="169" t="str">
        <f>analiza_1!D83</f>
        <v/>
      </c>
      <c r="F83" s="169" t="str">
        <f>analiza_1!E83</f>
        <v/>
      </c>
      <c r="G83" s="124" t="str">
        <f>sym_1!E75</f>
        <v/>
      </c>
      <c r="H83" s="124" t="str">
        <f>sym_1!F75</f>
        <v/>
      </c>
      <c r="I83" s="125" t="str">
        <f>sym_2!E75</f>
        <v/>
      </c>
      <c r="J83" s="125" t="str">
        <f>sym_2!F75</f>
        <v/>
      </c>
      <c r="K83" s="124" t="str">
        <f>sym_3!E75</f>
        <v/>
      </c>
      <c r="L83" s="124" t="str">
        <f>sym_3!F75</f>
        <v/>
      </c>
      <c r="M83" s="125" t="str">
        <f>sym_4!E75</f>
        <v/>
      </c>
      <c r="N83" s="125" t="str">
        <f>sym_4!F75</f>
        <v/>
      </c>
      <c r="O83" s="124" t="str">
        <f>sym_5!H75</f>
        <v/>
      </c>
      <c r="P83" s="124" t="str">
        <f>sym_5!I75</f>
        <v/>
      </c>
      <c r="Q83" s="123" t="str">
        <f>sym_6!E75</f>
        <v/>
      </c>
      <c r="R83" s="198" t="str">
        <f>sym_6!F75</f>
        <v/>
      </c>
      <c r="S83" s="204" t="str">
        <f>sym_7!I75</f>
        <v/>
      </c>
      <c r="T83" s="205" t="str">
        <f>sym_7!J75</f>
        <v/>
      </c>
      <c r="U83" s="211" t="str">
        <f>sym_7!K75</f>
        <v/>
      </c>
      <c r="V83" s="212" t="str">
        <f>sym_7!L75</f>
        <v/>
      </c>
      <c r="W83" s="216" t="str">
        <f>sym_8!F75</f>
        <v/>
      </c>
      <c r="X83" s="216" t="str">
        <f>sym_8!G75</f>
        <v/>
      </c>
      <c r="Y83" s="270">
        <f>sym_4!H75</f>
        <v>0</v>
      </c>
      <c r="Z83" s="270">
        <f>sym_4!G75</f>
        <v>0</v>
      </c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</row>
    <row r="84" spans="2:103">
      <c r="B84" s="170">
        <v>70</v>
      </c>
      <c r="C84" s="171" t="str">
        <f>IF(ISBLANK(analiza_1!C84),"",analiza_1!C84)</f>
        <v/>
      </c>
      <c r="D84" s="119"/>
      <c r="E84" s="169" t="str">
        <f>analiza_1!D84</f>
        <v/>
      </c>
      <c r="F84" s="169" t="str">
        <f>analiza_1!E84</f>
        <v/>
      </c>
      <c r="G84" s="124" t="str">
        <f>sym_1!E76</f>
        <v/>
      </c>
      <c r="H84" s="124" t="str">
        <f>sym_1!F76</f>
        <v/>
      </c>
      <c r="I84" s="125" t="str">
        <f>sym_2!E76</f>
        <v/>
      </c>
      <c r="J84" s="125" t="str">
        <f>sym_2!F76</f>
        <v/>
      </c>
      <c r="K84" s="124" t="str">
        <f>sym_3!E76</f>
        <v/>
      </c>
      <c r="L84" s="124" t="str">
        <f>sym_3!F76</f>
        <v/>
      </c>
      <c r="M84" s="125" t="str">
        <f>sym_4!E76</f>
        <v/>
      </c>
      <c r="N84" s="125" t="str">
        <f>sym_4!F76</f>
        <v/>
      </c>
      <c r="O84" s="124" t="str">
        <f>sym_5!H76</f>
        <v/>
      </c>
      <c r="P84" s="124" t="str">
        <f>sym_5!I76</f>
        <v/>
      </c>
      <c r="Q84" s="123" t="str">
        <f>sym_6!E76</f>
        <v/>
      </c>
      <c r="R84" s="198" t="str">
        <f>sym_6!F76</f>
        <v/>
      </c>
      <c r="S84" s="204" t="str">
        <f>sym_7!I76</f>
        <v/>
      </c>
      <c r="T84" s="205" t="str">
        <f>sym_7!J76</f>
        <v/>
      </c>
      <c r="U84" s="211" t="str">
        <f>sym_7!K76</f>
        <v/>
      </c>
      <c r="V84" s="212" t="str">
        <f>sym_7!L76</f>
        <v/>
      </c>
      <c r="W84" s="216" t="str">
        <f>sym_8!F76</f>
        <v/>
      </c>
      <c r="X84" s="216" t="str">
        <f>sym_8!G76</f>
        <v/>
      </c>
      <c r="Y84" s="270">
        <f>sym_4!H76</f>
        <v>0</v>
      </c>
      <c r="Z84" s="270">
        <f>sym_4!G76</f>
        <v>0</v>
      </c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</row>
    <row r="85" spans="2:103">
      <c r="B85" s="170">
        <v>71</v>
      </c>
      <c r="C85" s="171" t="str">
        <f>IF(ISBLANK(analiza_1!C85),"",analiza_1!C85)</f>
        <v/>
      </c>
      <c r="D85" s="119"/>
      <c r="E85" s="169" t="str">
        <f>analiza_1!D85</f>
        <v/>
      </c>
      <c r="F85" s="169" t="str">
        <f>analiza_1!E85</f>
        <v/>
      </c>
      <c r="G85" s="124" t="str">
        <f>sym_1!E77</f>
        <v/>
      </c>
      <c r="H85" s="124" t="str">
        <f>sym_1!F77</f>
        <v/>
      </c>
      <c r="I85" s="125" t="str">
        <f>sym_2!E77</f>
        <v/>
      </c>
      <c r="J85" s="125" t="str">
        <f>sym_2!F77</f>
        <v/>
      </c>
      <c r="K85" s="124" t="str">
        <f>sym_3!E77</f>
        <v/>
      </c>
      <c r="L85" s="124" t="str">
        <f>sym_3!F77</f>
        <v/>
      </c>
      <c r="M85" s="125" t="str">
        <f>sym_4!E77</f>
        <v/>
      </c>
      <c r="N85" s="125" t="str">
        <f>sym_4!F77</f>
        <v/>
      </c>
      <c r="O85" s="124" t="str">
        <f>sym_5!H77</f>
        <v/>
      </c>
      <c r="P85" s="124" t="str">
        <f>sym_5!I77</f>
        <v/>
      </c>
      <c r="Q85" s="123" t="str">
        <f>sym_6!E77</f>
        <v/>
      </c>
      <c r="R85" s="198" t="str">
        <f>sym_6!F77</f>
        <v/>
      </c>
      <c r="S85" s="204" t="str">
        <f>sym_7!I77</f>
        <v/>
      </c>
      <c r="T85" s="205" t="str">
        <f>sym_7!J77</f>
        <v/>
      </c>
      <c r="U85" s="211" t="str">
        <f>sym_7!K77</f>
        <v/>
      </c>
      <c r="V85" s="212" t="str">
        <f>sym_7!L77</f>
        <v/>
      </c>
      <c r="W85" s="216" t="str">
        <f>sym_8!F77</f>
        <v/>
      </c>
      <c r="X85" s="216" t="str">
        <f>sym_8!G77</f>
        <v/>
      </c>
      <c r="Y85" s="270">
        <f>sym_4!H77</f>
        <v>0</v>
      </c>
      <c r="Z85" s="270">
        <f>sym_4!G77</f>
        <v>0</v>
      </c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</row>
    <row r="86" spans="2:103">
      <c r="B86" s="170">
        <v>72</v>
      </c>
      <c r="C86" s="171" t="str">
        <f>IF(ISBLANK(analiza_1!C86),"",analiza_1!C86)</f>
        <v/>
      </c>
      <c r="D86" s="119"/>
      <c r="E86" s="169" t="str">
        <f>analiza_1!D86</f>
        <v/>
      </c>
      <c r="F86" s="169" t="str">
        <f>analiza_1!E86</f>
        <v/>
      </c>
      <c r="G86" s="124" t="str">
        <f>sym_1!E78</f>
        <v/>
      </c>
      <c r="H86" s="124" t="str">
        <f>sym_1!F78</f>
        <v/>
      </c>
      <c r="I86" s="125" t="str">
        <f>sym_2!E78</f>
        <v/>
      </c>
      <c r="J86" s="125" t="str">
        <f>sym_2!F78</f>
        <v/>
      </c>
      <c r="K86" s="124" t="str">
        <f>sym_3!E78</f>
        <v/>
      </c>
      <c r="L86" s="124" t="str">
        <f>sym_3!F78</f>
        <v/>
      </c>
      <c r="M86" s="125" t="str">
        <f>sym_4!E78</f>
        <v/>
      </c>
      <c r="N86" s="125" t="str">
        <f>sym_4!F78</f>
        <v/>
      </c>
      <c r="O86" s="124" t="str">
        <f>sym_5!H78</f>
        <v/>
      </c>
      <c r="P86" s="124" t="str">
        <f>sym_5!I78</f>
        <v/>
      </c>
      <c r="Q86" s="123" t="str">
        <f>sym_6!E78</f>
        <v/>
      </c>
      <c r="R86" s="198" t="str">
        <f>sym_6!F78</f>
        <v/>
      </c>
      <c r="S86" s="204" t="str">
        <f>sym_7!I78</f>
        <v/>
      </c>
      <c r="T86" s="205" t="str">
        <f>sym_7!J78</f>
        <v/>
      </c>
      <c r="U86" s="211" t="str">
        <f>sym_7!K78</f>
        <v/>
      </c>
      <c r="V86" s="212" t="str">
        <f>sym_7!L78</f>
        <v/>
      </c>
      <c r="W86" s="216" t="str">
        <f>sym_8!F78</f>
        <v/>
      </c>
      <c r="X86" s="216" t="str">
        <f>sym_8!G78</f>
        <v/>
      </c>
      <c r="Y86" s="270">
        <f>sym_4!H78</f>
        <v>0</v>
      </c>
      <c r="Z86" s="270">
        <f>sym_4!G78</f>
        <v>0</v>
      </c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</row>
    <row r="87" spans="2:103">
      <c r="B87" s="170">
        <v>73</v>
      </c>
      <c r="C87" s="171" t="str">
        <f>IF(ISBLANK(analiza_1!C87),"",analiza_1!C87)</f>
        <v/>
      </c>
      <c r="D87" s="119"/>
      <c r="E87" s="169" t="str">
        <f>analiza_1!D87</f>
        <v/>
      </c>
      <c r="F87" s="169" t="str">
        <f>analiza_1!E87</f>
        <v/>
      </c>
      <c r="G87" s="124" t="str">
        <f>sym_1!E79</f>
        <v/>
      </c>
      <c r="H87" s="124" t="str">
        <f>sym_1!F79</f>
        <v/>
      </c>
      <c r="I87" s="125" t="str">
        <f>sym_2!E79</f>
        <v/>
      </c>
      <c r="J87" s="125" t="str">
        <f>sym_2!F79</f>
        <v/>
      </c>
      <c r="K87" s="124" t="str">
        <f>sym_3!E79</f>
        <v/>
      </c>
      <c r="L87" s="124" t="str">
        <f>sym_3!F79</f>
        <v/>
      </c>
      <c r="M87" s="125" t="str">
        <f>sym_4!E79</f>
        <v/>
      </c>
      <c r="N87" s="125" t="str">
        <f>sym_4!F79</f>
        <v/>
      </c>
      <c r="O87" s="124" t="str">
        <f>sym_5!H79</f>
        <v/>
      </c>
      <c r="P87" s="124" t="str">
        <f>sym_5!I79</f>
        <v/>
      </c>
      <c r="Q87" s="123" t="str">
        <f>sym_6!E79</f>
        <v/>
      </c>
      <c r="R87" s="198" t="str">
        <f>sym_6!F79</f>
        <v/>
      </c>
      <c r="S87" s="204" t="str">
        <f>sym_7!I79</f>
        <v/>
      </c>
      <c r="T87" s="205" t="str">
        <f>sym_7!J79</f>
        <v/>
      </c>
      <c r="U87" s="211" t="str">
        <f>sym_7!K79</f>
        <v/>
      </c>
      <c r="V87" s="212" t="str">
        <f>sym_7!L79</f>
        <v/>
      </c>
      <c r="W87" s="216" t="str">
        <f>sym_8!F79</f>
        <v/>
      </c>
      <c r="X87" s="216" t="str">
        <f>sym_8!G79</f>
        <v/>
      </c>
      <c r="Y87" s="270">
        <f>sym_4!H79</f>
        <v>0</v>
      </c>
      <c r="Z87" s="270">
        <f>sym_4!G79</f>
        <v>0</v>
      </c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</row>
    <row r="88" spans="2:103">
      <c r="B88" s="170">
        <v>74</v>
      </c>
      <c r="C88" s="171" t="str">
        <f>IF(ISBLANK(analiza_1!C88),"",analiza_1!C88)</f>
        <v/>
      </c>
      <c r="D88" s="119"/>
      <c r="E88" s="169" t="str">
        <f>analiza_1!D88</f>
        <v/>
      </c>
      <c r="F88" s="169" t="str">
        <f>analiza_1!E88</f>
        <v/>
      </c>
      <c r="G88" s="124" t="str">
        <f>sym_1!E80</f>
        <v/>
      </c>
      <c r="H88" s="124" t="str">
        <f>sym_1!F80</f>
        <v/>
      </c>
      <c r="I88" s="125" t="str">
        <f>sym_2!E80</f>
        <v/>
      </c>
      <c r="J88" s="125" t="str">
        <f>sym_2!F80</f>
        <v/>
      </c>
      <c r="K88" s="124" t="str">
        <f>sym_3!E80</f>
        <v/>
      </c>
      <c r="L88" s="124" t="str">
        <f>sym_3!F80</f>
        <v/>
      </c>
      <c r="M88" s="125" t="str">
        <f>sym_4!E80</f>
        <v/>
      </c>
      <c r="N88" s="125" t="str">
        <f>sym_4!F80</f>
        <v/>
      </c>
      <c r="O88" s="124" t="str">
        <f>sym_5!H80</f>
        <v/>
      </c>
      <c r="P88" s="124" t="str">
        <f>sym_5!I80</f>
        <v/>
      </c>
      <c r="Q88" s="123" t="str">
        <f>sym_6!E80</f>
        <v/>
      </c>
      <c r="R88" s="198" t="str">
        <f>sym_6!F80</f>
        <v/>
      </c>
      <c r="S88" s="204" t="str">
        <f>sym_7!I80</f>
        <v/>
      </c>
      <c r="T88" s="205" t="str">
        <f>sym_7!J80</f>
        <v/>
      </c>
      <c r="U88" s="211" t="str">
        <f>sym_7!K80</f>
        <v/>
      </c>
      <c r="V88" s="212" t="str">
        <f>sym_7!L80</f>
        <v/>
      </c>
      <c r="W88" s="216" t="str">
        <f>sym_8!F80</f>
        <v/>
      </c>
      <c r="X88" s="216" t="str">
        <f>sym_8!G80</f>
        <v/>
      </c>
      <c r="Y88" s="270">
        <f>sym_4!H80</f>
        <v>0</v>
      </c>
      <c r="Z88" s="270">
        <f>sym_4!G80</f>
        <v>0</v>
      </c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</row>
    <row r="89" spans="2:103">
      <c r="B89" s="170">
        <v>75</v>
      </c>
      <c r="C89" s="171" t="str">
        <f>IF(ISBLANK(analiza_1!C89),"",analiza_1!C89)</f>
        <v/>
      </c>
      <c r="D89" s="119"/>
      <c r="E89" s="169" t="str">
        <f>analiza_1!D89</f>
        <v/>
      </c>
      <c r="F89" s="169" t="str">
        <f>analiza_1!E89</f>
        <v/>
      </c>
      <c r="G89" s="124" t="str">
        <f>sym_1!E81</f>
        <v/>
      </c>
      <c r="H89" s="124" t="str">
        <f>sym_1!F81</f>
        <v/>
      </c>
      <c r="I89" s="125" t="str">
        <f>sym_2!E81</f>
        <v/>
      </c>
      <c r="J89" s="125" t="str">
        <f>sym_2!F81</f>
        <v/>
      </c>
      <c r="K89" s="124" t="str">
        <f>sym_3!E81</f>
        <v/>
      </c>
      <c r="L89" s="124" t="str">
        <f>sym_3!F81</f>
        <v/>
      </c>
      <c r="M89" s="125" t="str">
        <f>sym_4!E81</f>
        <v/>
      </c>
      <c r="N89" s="125" t="str">
        <f>sym_4!F81</f>
        <v/>
      </c>
      <c r="O89" s="124" t="str">
        <f>sym_5!H81</f>
        <v/>
      </c>
      <c r="P89" s="124" t="str">
        <f>sym_5!I81</f>
        <v/>
      </c>
      <c r="Q89" s="123" t="str">
        <f>sym_6!E81</f>
        <v/>
      </c>
      <c r="R89" s="198" t="str">
        <f>sym_6!F81</f>
        <v/>
      </c>
      <c r="S89" s="204" t="str">
        <f>sym_7!I81</f>
        <v/>
      </c>
      <c r="T89" s="205" t="str">
        <f>sym_7!J81</f>
        <v/>
      </c>
      <c r="U89" s="211" t="str">
        <f>sym_7!K81</f>
        <v/>
      </c>
      <c r="V89" s="212" t="str">
        <f>sym_7!L81</f>
        <v/>
      </c>
      <c r="W89" s="216" t="str">
        <f>sym_8!F81</f>
        <v/>
      </c>
      <c r="X89" s="216" t="str">
        <f>sym_8!G81</f>
        <v/>
      </c>
      <c r="Y89" s="270">
        <f>sym_4!H81</f>
        <v>0</v>
      </c>
      <c r="Z89" s="270">
        <f>sym_4!G81</f>
        <v>0</v>
      </c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</row>
    <row r="90" spans="2:103">
      <c r="B90" s="170">
        <v>76</v>
      </c>
      <c r="C90" s="171" t="str">
        <f>IF(ISBLANK(analiza_1!C90),"",analiza_1!C90)</f>
        <v/>
      </c>
      <c r="D90" s="119"/>
      <c r="E90" s="169" t="str">
        <f>analiza_1!D90</f>
        <v/>
      </c>
      <c r="F90" s="169" t="str">
        <f>analiza_1!E90</f>
        <v/>
      </c>
      <c r="G90" s="124" t="str">
        <f>sym_1!E82</f>
        <v/>
      </c>
      <c r="H90" s="124" t="str">
        <f>sym_1!F82</f>
        <v/>
      </c>
      <c r="I90" s="125" t="str">
        <f>sym_2!E82</f>
        <v/>
      </c>
      <c r="J90" s="125" t="str">
        <f>sym_2!F82</f>
        <v/>
      </c>
      <c r="K90" s="124" t="str">
        <f>sym_3!E82</f>
        <v/>
      </c>
      <c r="L90" s="124" t="str">
        <f>sym_3!F82</f>
        <v/>
      </c>
      <c r="M90" s="125" t="str">
        <f>sym_4!E82</f>
        <v/>
      </c>
      <c r="N90" s="125" t="str">
        <f>sym_4!F82</f>
        <v/>
      </c>
      <c r="O90" s="124" t="str">
        <f>sym_5!H82</f>
        <v/>
      </c>
      <c r="P90" s="124" t="str">
        <f>sym_5!I82</f>
        <v/>
      </c>
      <c r="Q90" s="123" t="str">
        <f>sym_6!E82</f>
        <v/>
      </c>
      <c r="R90" s="198" t="str">
        <f>sym_6!F82</f>
        <v/>
      </c>
      <c r="S90" s="204" t="str">
        <f>sym_7!I82</f>
        <v/>
      </c>
      <c r="T90" s="205" t="str">
        <f>sym_7!J82</f>
        <v/>
      </c>
      <c r="U90" s="211" t="str">
        <f>sym_7!K82</f>
        <v/>
      </c>
      <c r="V90" s="212" t="str">
        <f>sym_7!L82</f>
        <v/>
      </c>
      <c r="W90" s="216" t="str">
        <f>sym_8!F82</f>
        <v/>
      </c>
      <c r="X90" s="216" t="str">
        <f>sym_8!G82</f>
        <v/>
      </c>
      <c r="Y90" s="270">
        <f>sym_4!H82</f>
        <v>0</v>
      </c>
      <c r="Z90" s="270">
        <f>sym_4!G82</f>
        <v>0</v>
      </c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</row>
    <row r="91" spans="2:103">
      <c r="B91" s="170">
        <v>77</v>
      </c>
      <c r="C91" s="171" t="str">
        <f>IF(ISBLANK(analiza_1!C91),"",analiza_1!C91)</f>
        <v/>
      </c>
      <c r="D91" s="119"/>
      <c r="E91" s="169" t="str">
        <f>analiza_1!D91</f>
        <v/>
      </c>
      <c r="F91" s="169" t="str">
        <f>analiza_1!E91</f>
        <v/>
      </c>
      <c r="G91" s="124" t="str">
        <f>sym_1!E83</f>
        <v/>
      </c>
      <c r="H91" s="124" t="str">
        <f>sym_1!F83</f>
        <v/>
      </c>
      <c r="I91" s="125" t="str">
        <f>sym_2!E83</f>
        <v/>
      </c>
      <c r="J91" s="125" t="str">
        <f>sym_2!F83</f>
        <v/>
      </c>
      <c r="K91" s="124" t="str">
        <f>sym_3!E83</f>
        <v/>
      </c>
      <c r="L91" s="124" t="str">
        <f>sym_3!F83</f>
        <v/>
      </c>
      <c r="M91" s="125" t="str">
        <f>sym_4!E83</f>
        <v/>
      </c>
      <c r="N91" s="125" t="str">
        <f>sym_4!F83</f>
        <v/>
      </c>
      <c r="O91" s="124" t="str">
        <f>sym_5!H83</f>
        <v/>
      </c>
      <c r="P91" s="124" t="str">
        <f>sym_5!I83</f>
        <v/>
      </c>
      <c r="Q91" s="123" t="str">
        <f>sym_6!E83</f>
        <v/>
      </c>
      <c r="R91" s="198" t="str">
        <f>sym_6!F83</f>
        <v/>
      </c>
      <c r="S91" s="204" t="str">
        <f>sym_7!I83</f>
        <v/>
      </c>
      <c r="T91" s="205" t="str">
        <f>sym_7!J83</f>
        <v/>
      </c>
      <c r="U91" s="211" t="str">
        <f>sym_7!K83</f>
        <v/>
      </c>
      <c r="V91" s="212" t="str">
        <f>sym_7!L83</f>
        <v/>
      </c>
      <c r="W91" s="216" t="str">
        <f>sym_8!F83</f>
        <v/>
      </c>
      <c r="X91" s="216" t="str">
        <f>sym_8!G83</f>
        <v/>
      </c>
      <c r="Y91" s="270">
        <f>sym_4!H83</f>
        <v>0</v>
      </c>
      <c r="Z91" s="270">
        <f>sym_4!G83</f>
        <v>0</v>
      </c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</row>
    <row r="92" spans="2:103">
      <c r="B92" s="170">
        <v>78</v>
      </c>
      <c r="C92" s="171" t="str">
        <f>IF(ISBLANK(analiza_1!C92),"",analiza_1!C92)</f>
        <v/>
      </c>
      <c r="D92" s="119"/>
      <c r="E92" s="169" t="str">
        <f>analiza_1!D92</f>
        <v/>
      </c>
      <c r="F92" s="169" t="str">
        <f>analiza_1!E92</f>
        <v/>
      </c>
      <c r="G92" s="124" t="str">
        <f>sym_1!E84</f>
        <v/>
      </c>
      <c r="H92" s="124" t="str">
        <f>sym_1!F84</f>
        <v/>
      </c>
      <c r="I92" s="125" t="str">
        <f>sym_2!E84</f>
        <v/>
      </c>
      <c r="J92" s="125" t="str">
        <f>sym_2!F84</f>
        <v/>
      </c>
      <c r="K92" s="124" t="str">
        <f>sym_3!E84</f>
        <v/>
      </c>
      <c r="L92" s="124" t="str">
        <f>sym_3!F84</f>
        <v/>
      </c>
      <c r="M92" s="125" t="str">
        <f>sym_4!E84</f>
        <v/>
      </c>
      <c r="N92" s="125" t="str">
        <f>sym_4!F84</f>
        <v/>
      </c>
      <c r="O92" s="124" t="str">
        <f>sym_5!H84</f>
        <v/>
      </c>
      <c r="P92" s="124" t="str">
        <f>sym_5!I84</f>
        <v/>
      </c>
      <c r="Q92" s="123" t="str">
        <f>sym_6!E84</f>
        <v/>
      </c>
      <c r="R92" s="198" t="str">
        <f>sym_6!F84</f>
        <v/>
      </c>
      <c r="S92" s="204" t="str">
        <f>sym_7!I84</f>
        <v/>
      </c>
      <c r="T92" s="205" t="str">
        <f>sym_7!J84</f>
        <v/>
      </c>
      <c r="U92" s="211" t="str">
        <f>sym_7!K84</f>
        <v/>
      </c>
      <c r="V92" s="212" t="str">
        <f>sym_7!L84</f>
        <v/>
      </c>
      <c r="W92" s="216" t="str">
        <f>sym_8!F84</f>
        <v/>
      </c>
      <c r="X92" s="216" t="str">
        <f>sym_8!G84</f>
        <v/>
      </c>
      <c r="Y92" s="270">
        <f>sym_4!H84</f>
        <v>0</v>
      </c>
      <c r="Z92" s="270">
        <f>sym_4!G84</f>
        <v>0</v>
      </c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</row>
    <row r="93" spans="2:103">
      <c r="B93" s="170">
        <v>79</v>
      </c>
      <c r="C93" s="171" t="str">
        <f>IF(ISBLANK(analiza_1!C93),"",analiza_1!C93)</f>
        <v/>
      </c>
      <c r="D93" s="119"/>
      <c r="E93" s="169" t="str">
        <f>analiza_1!D93</f>
        <v/>
      </c>
      <c r="F93" s="169" t="str">
        <f>analiza_1!E93</f>
        <v/>
      </c>
      <c r="G93" s="124" t="str">
        <f>sym_1!E85</f>
        <v/>
      </c>
      <c r="H93" s="124" t="str">
        <f>sym_1!F85</f>
        <v/>
      </c>
      <c r="I93" s="125" t="str">
        <f>sym_2!E85</f>
        <v/>
      </c>
      <c r="J93" s="125" t="str">
        <f>sym_2!F85</f>
        <v/>
      </c>
      <c r="K93" s="124" t="str">
        <f>sym_3!E85</f>
        <v/>
      </c>
      <c r="L93" s="124" t="str">
        <f>sym_3!F85</f>
        <v/>
      </c>
      <c r="M93" s="125" t="str">
        <f>sym_4!E85</f>
        <v/>
      </c>
      <c r="N93" s="125" t="str">
        <f>sym_4!F85</f>
        <v/>
      </c>
      <c r="O93" s="124" t="str">
        <f>sym_5!H85</f>
        <v/>
      </c>
      <c r="P93" s="124" t="str">
        <f>sym_5!I85</f>
        <v/>
      </c>
      <c r="Q93" s="123" t="str">
        <f>sym_6!E85</f>
        <v/>
      </c>
      <c r="R93" s="198" t="str">
        <f>sym_6!F85</f>
        <v/>
      </c>
      <c r="S93" s="204" t="str">
        <f>sym_7!I85</f>
        <v/>
      </c>
      <c r="T93" s="205" t="str">
        <f>sym_7!J85</f>
        <v/>
      </c>
      <c r="U93" s="211" t="str">
        <f>sym_7!K85</f>
        <v/>
      </c>
      <c r="V93" s="212" t="str">
        <f>sym_7!L85</f>
        <v/>
      </c>
      <c r="W93" s="216" t="str">
        <f>sym_8!F85</f>
        <v/>
      </c>
      <c r="X93" s="216" t="str">
        <f>sym_8!G85</f>
        <v/>
      </c>
      <c r="Y93" s="270">
        <f>sym_4!H85</f>
        <v>0</v>
      </c>
      <c r="Z93" s="270">
        <f>sym_4!G85</f>
        <v>0</v>
      </c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</row>
    <row r="94" spans="2:103">
      <c r="B94" s="170">
        <v>80</v>
      </c>
      <c r="C94" s="171" t="str">
        <f>IF(ISBLANK(analiza_1!C94),"",analiza_1!C94)</f>
        <v/>
      </c>
      <c r="D94" s="119"/>
      <c r="E94" s="169" t="str">
        <f>analiza_1!D94</f>
        <v/>
      </c>
      <c r="F94" s="169" t="str">
        <f>analiza_1!E94</f>
        <v/>
      </c>
      <c r="G94" s="124" t="str">
        <f>sym_1!E86</f>
        <v/>
      </c>
      <c r="H94" s="124" t="str">
        <f>sym_1!F86</f>
        <v/>
      </c>
      <c r="I94" s="125" t="str">
        <f>sym_2!E86</f>
        <v/>
      </c>
      <c r="J94" s="125" t="str">
        <f>sym_2!F86</f>
        <v/>
      </c>
      <c r="K94" s="124" t="str">
        <f>sym_3!E86</f>
        <v/>
      </c>
      <c r="L94" s="124" t="str">
        <f>sym_3!F86</f>
        <v/>
      </c>
      <c r="M94" s="125" t="str">
        <f>sym_4!E86</f>
        <v/>
      </c>
      <c r="N94" s="125" t="str">
        <f>sym_4!F86</f>
        <v/>
      </c>
      <c r="O94" s="124" t="str">
        <f>sym_5!H86</f>
        <v/>
      </c>
      <c r="P94" s="124" t="str">
        <f>sym_5!I86</f>
        <v/>
      </c>
      <c r="Q94" s="123" t="str">
        <f>sym_6!E86</f>
        <v/>
      </c>
      <c r="R94" s="198" t="str">
        <f>sym_6!F86</f>
        <v/>
      </c>
      <c r="S94" s="204" t="str">
        <f>sym_7!I86</f>
        <v/>
      </c>
      <c r="T94" s="205" t="str">
        <f>sym_7!J86</f>
        <v/>
      </c>
      <c r="U94" s="211" t="str">
        <f>sym_7!K86</f>
        <v/>
      </c>
      <c r="V94" s="212" t="str">
        <f>sym_7!L86</f>
        <v/>
      </c>
      <c r="W94" s="216" t="str">
        <f>sym_8!F86</f>
        <v/>
      </c>
      <c r="X94" s="216" t="str">
        <f>sym_8!G86</f>
        <v/>
      </c>
      <c r="Y94" s="270">
        <f>sym_4!H86</f>
        <v>0</v>
      </c>
      <c r="Z94" s="270">
        <f>sym_4!G86</f>
        <v>0</v>
      </c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</row>
    <row r="95" spans="2:103">
      <c r="B95" s="170">
        <v>81</v>
      </c>
      <c r="C95" s="171" t="str">
        <f>IF(ISBLANK(analiza_1!C95),"",analiza_1!C95)</f>
        <v/>
      </c>
      <c r="D95" s="119"/>
      <c r="E95" s="169" t="str">
        <f>analiza_1!D95</f>
        <v/>
      </c>
      <c r="F95" s="169" t="str">
        <f>analiza_1!E95</f>
        <v/>
      </c>
      <c r="G95" s="124" t="str">
        <f>sym_1!E87</f>
        <v/>
      </c>
      <c r="H95" s="124" t="str">
        <f>sym_1!F87</f>
        <v/>
      </c>
      <c r="I95" s="125" t="str">
        <f>sym_2!E87</f>
        <v/>
      </c>
      <c r="J95" s="125" t="str">
        <f>sym_2!F87</f>
        <v/>
      </c>
      <c r="K95" s="124" t="str">
        <f>sym_3!E87</f>
        <v/>
      </c>
      <c r="L95" s="124" t="str">
        <f>sym_3!F87</f>
        <v/>
      </c>
      <c r="M95" s="125" t="str">
        <f>sym_4!E87</f>
        <v/>
      </c>
      <c r="N95" s="125" t="str">
        <f>sym_4!F87</f>
        <v/>
      </c>
      <c r="O95" s="124" t="str">
        <f>sym_5!H87</f>
        <v/>
      </c>
      <c r="P95" s="124" t="str">
        <f>sym_5!I87</f>
        <v/>
      </c>
      <c r="Q95" s="123" t="str">
        <f>sym_6!E87</f>
        <v/>
      </c>
      <c r="R95" s="198" t="str">
        <f>sym_6!F87</f>
        <v/>
      </c>
      <c r="S95" s="204" t="str">
        <f>sym_7!I87</f>
        <v/>
      </c>
      <c r="T95" s="205" t="str">
        <f>sym_7!J87</f>
        <v/>
      </c>
      <c r="U95" s="211" t="str">
        <f>sym_7!K87</f>
        <v/>
      </c>
      <c r="V95" s="212" t="str">
        <f>sym_7!L87</f>
        <v/>
      </c>
      <c r="W95" s="216" t="str">
        <f>sym_8!F87</f>
        <v/>
      </c>
      <c r="X95" s="216" t="str">
        <f>sym_8!G87</f>
        <v/>
      </c>
      <c r="Y95" s="270">
        <f>sym_4!H87</f>
        <v>0</v>
      </c>
      <c r="Z95" s="270">
        <f>sym_4!G87</f>
        <v>0</v>
      </c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</row>
    <row r="96" spans="2:103">
      <c r="B96" s="170">
        <v>82</v>
      </c>
      <c r="C96" s="171" t="str">
        <f>IF(ISBLANK(analiza_1!C96),"",analiza_1!C96)</f>
        <v/>
      </c>
      <c r="D96" s="119"/>
      <c r="E96" s="169" t="str">
        <f>analiza_1!D96</f>
        <v/>
      </c>
      <c r="F96" s="169" t="str">
        <f>analiza_1!E96</f>
        <v/>
      </c>
      <c r="G96" s="124" t="str">
        <f>sym_1!E88</f>
        <v/>
      </c>
      <c r="H96" s="124" t="str">
        <f>sym_1!F88</f>
        <v/>
      </c>
      <c r="I96" s="125" t="str">
        <f>sym_2!E88</f>
        <v/>
      </c>
      <c r="J96" s="125" t="str">
        <f>sym_2!F88</f>
        <v/>
      </c>
      <c r="K96" s="124" t="str">
        <f>sym_3!E88</f>
        <v/>
      </c>
      <c r="L96" s="124" t="str">
        <f>sym_3!F88</f>
        <v/>
      </c>
      <c r="M96" s="125" t="str">
        <f>sym_4!E88</f>
        <v/>
      </c>
      <c r="N96" s="125" t="str">
        <f>sym_4!F88</f>
        <v/>
      </c>
      <c r="O96" s="124" t="str">
        <f>sym_5!H88</f>
        <v/>
      </c>
      <c r="P96" s="124" t="str">
        <f>sym_5!I88</f>
        <v/>
      </c>
      <c r="Q96" s="123" t="str">
        <f>sym_6!E88</f>
        <v/>
      </c>
      <c r="R96" s="198" t="str">
        <f>sym_6!F88</f>
        <v/>
      </c>
      <c r="S96" s="204" t="str">
        <f>sym_7!I88</f>
        <v/>
      </c>
      <c r="T96" s="205" t="str">
        <f>sym_7!J88</f>
        <v/>
      </c>
      <c r="U96" s="211" t="str">
        <f>sym_7!K88</f>
        <v/>
      </c>
      <c r="V96" s="212" t="str">
        <f>sym_7!L88</f>
        <v/>
      </c>
      <c r="W96" s="216" t="str">
        <f>sym_8!F88</f>
        <v/>
      </c>
      <c r="X96" s="216" t="str">
        <f>sym_8!G88</f>
        <v/>
      </c>
      <c r="Y96" s="270">
        <f>sym_4!H88</f>
        <v>0</v>
      </c>
      <c r="Z96" s="270">
        <f>sym_4!G88</f>
        <v>0</v>
      </c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</row>
    <row r="97" spans="2:103">
      <c r="B97" s="170">
        <v>83</v>
      </c>
      <c r="C97" s="171" t="str">
        <f>IF(ISBLANK(analiza_1!C97),"",analiza_1!C97)</f>
        <v/>
      </c>
      <c r="D97" s="119"/>
      <c r="E97" s="169" t="str">
        <f>analiza_1!D97</f>
        <v/>
      </c>
      <c r="F97" s="169" t="str">
        <f>analiza_1!E97</f>
        <v/>
      </c>
      <c r="G97" s="124" t="str">
        <f>sym_1!E89</f>
        <v/>
      </c>
      <c r="H97" s="124" t="str">
        <f>sym_1!F89</f>
        <v/>
      </c>
      <c r="I97" s="125" t="str">
        <f>sym_2!E89</f>
        <v/>
      </c>
      <c r="J97" s="125" t="str">
        <f>sym_2!F89</f>
        <v/>
      </c>
      <c r="K97" s="124" t="str">
        <f>sym_3!E89</f>
        <v/>
      </c>
      <c r="L97" s="124" t="str">
        <f>sym_3!F89</f>
        <v/>
      </c>
      <c r="M97" s="125" t="str">
        <f>sym_4!E89</f>
        <v/>
      </c>
      <c r="N97" s="125" t="str">
        <f>sym_4!F89</f>
        <v/>
      </c>
      <c r="O97" s="124" t="str">
        <f>sym_5!H89</f>
        <v/>
      </c>
      <c r="P97" s="124" t="str">
        <f>sym_5!I89</f>
        <v/>
      </c>
      <c r="Q97" s="123" t="str">
        <f>sym_6!E89</f>
        <v/>
      </c>
      <c r="R97" s="198" t="str">
        <f>sym_6!F89</f>
        <v/>
      </c>
      <c r="S97" s="204" t="str">
        <f>sym_7!I89</f>
        <v/>
      </c>
      <c r="T97" s="205" t="str">
        <f>sym_7!J89</f>
        <v/>
      </c>
      <c r="U97" s="211" t="str">
        <f>sym_7!K89</f>
        <v/>
      </c>
      <c r="V97" s="212" t="str">
        <f>sym_7!L89</f>
        <v/>
      </c>
      <c r="W97" s="216" t="str">
        <f>sym_8!F89</f>
        <v/>
      </c>
      <c r="X97" s="216" t="str">
        <f>sym_8!G89</f>
        <v/>
      </c>
      <c r="Y97" s="270">
        <f>sym_4!H89</f>
        <v>0</v>
      </c>
      <c r="Z97" s="270">
        <f>sym_4!G89</f>
        <v>0</v>
      </c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</row>
    <row r="98" spans="2:103">
      <c r="B98" s="170">
        <v>84</v>
      </c>
      <c r="C98" s="171" t="str">
        <f>IF(ISBLANK(analiza_1!C98),"",analiza_1!C98)</f>
        <v/>
      </c>
      <c r="D98" s="119"/>
      <c r="E98" s="169" t="str">
        <f>analiza_1!D98</f>
        <v/>
      </c>
      <c r="F98" s="169" t="str">
        <f>analiza_1!E98</f>
        <v/>
      </c>
      <c r="G98" s="124" t="str">
        <f>sym_1!E90</f>
        <v/>
      </c>
      <c r="H98" s="124" t="str">
        <f>sym_1!F90</f>
        <v/>
      </c>
      <c r="I98" s="125" t="str">
        <f>sym_2!E90</f>
        <v/>
      </c>
      <c r="J98" s="125" t="str">
        <f>sym_2!F90</f>
        <v/>
      </c>
      <c r="K98" s="124" t="str">
        <f>sym_3!E90</f>
        <v/>
      </c>
      <c r="L98" s="124" t="str">
        <f>sym_3!F90</f>
        <v/>
      </c>
      <c r="M98" s="125" t="str">
        <f>sym_4!E90</f>
        <v/>
      </c>
      <c r="N98" s="125" t="str">
        <f>sym_4!F90</f>
        <v/>
      </c>
      <c r="O98" s="124" t="str">
        <f>sym_5!H90</f>
        <v/>
      </c>
      <c r="P98" s="124" t="str">
        <f>sym_5!I90</f>
        <v/>
      </c>
      <c r="Q98" s="123" t="str">
        <f>sym_6!E90</f>
        <v/>
      </c>
      <c r="R98" s="198" t="str">
        <f>sym_6!F90</f>
        <v/>
      </c>
      <c r="S98" s="204" t="str">
        <f>sym_7!I90</f>
        <v/>
      </c>
      <c r="T98" s="205" t="str">
        <f>sym_7!J90</f>
        <v/>
      </c>
      <c r="U98" s="211" t="str">
        <f>sym_7!K90</f>
        <v/>
      </c>
      <c r="V98" s="212" t="str">
        <f>sym_7!L90</f>
        <v/>
      </c>
      <c r="W98" s="216" t="str">
        <f>sym_8!F90</f>
        <v/>
      </c>
      <c r="X98" s="216" t="str">
        <f>sym_8!G90</f>
        <v/>
      </c>
      <c r="Y98" s="270">
        <f>sym_4!H90</f>
        <v>0</v>
      </c>
      <c r="Z98" s="270">
        <f>sym_4!G90</f>
        <v>0</v>
      </c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</row>
    <row r="99" spans="2:103">
      <c r="B99" s="170">
        <v>85</v>
      </c>
      <c r="C99" s="171" t="str">
        <f>IF(ISBLANK(analiza_1!C99),"",analiza_1!C99)</f>
        <v/>
      </c>
      <c r="D99" s="119"/>
      <c r="E99" s="169" t="str">
        <f>analiza_1!D99</f>
        <v/>
      </c>
      <c r="F99" s="169" t="str">
        <f>analiza_1!E99</f>
        <v/>
      </c>
      <c r="G99" s="124" t="str">
        <f>sym_1!E91</f>
        <v/>
      </c>
      <c r="H99" s="124" t="str">
        <f>sym_1!F91</f>
        <v/>
      </c>
      <c r="I99" s="125" t="str">
        <f>sym_2!E91</f>
        <v/>
      </c>
      <c r="J99" s="125" t="str">
        <f>sym_2!F91</f>
        <v/>
      </c>
      <c r="K99" s="124" t="str">
        <f>sym_3!E91</f>
        <v/>
      </c>
      <c r="L99" s="124" t="str">
        <f>sym_3!F91</f>
        <v/>
      </c>
      <c r="M99" s="125" t="str">
        <f>sym_4!E91</f>
        <v/>
      </c>
      <c r="N99" s="125" t="str">
        <f>sym_4!F91</f>
        <v/>
      </c>
      <c r="O99" s="124" t="str">
        <f>sym_5!H91</f>
        <v/>
      </c>
      <c r="P99" s="124" t="str">
        <f>sym_5!I91</f>
        <v/>
      </c>
      <c r="Q99" s="123" t="str">
        <f>sym_6!E91</f>
        <v/>
      </c>
      <c r="R99" s="198" t="str">
        <f>sym_6!F91</f>
        <v/>
      </c>
      <c r="S99" s="204" t="str">
        <f>sym_7!I91</f>
        <v/>
      </c>
      <c r="T99" s="205" t="str">
        <f>sym_7!J91</f>
        <v/>
      </c>
      <c r="U99" s="211" t="str">
        <f>sym_7!K91</f>
        <v/>
      </c>
      <c r="V99" s="212" t="str">
        <f>sym_7!L91</f>
        <v/>
      </c>
      <c r="W99" s="216" t="str">
        <f>sym_8!F91</f>
        <v/>
      </c>
      <c r="X99" s="216" t="str">
        <f>sym_8!G91</f>
        <v/>
      </c>
      <c r="Y99" s="270">
        <f>sym_4!H91</f>
        <v>0</v>
      </c>
      <c r="Z99" s="270">
        <f>sym_4!G91</f>
        <v>0</v>
      </c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</row>
    <row r="100" spans="2:103">
      <c r="B100" s="170">
        <v>86</v>
      </c>
      <c r="C100" s="171" t="str">
        <f>IF(ISBLANK(analiza_1!C100),"",analiza_1!C100)</f>
        <v/>
      </c>
      <c r="D100" s="119"/>
      <c r="E100" s="169" t="str">
        <f>analiza_1!D100</f>
        <v/>
      </c>
      <c r="F100" s="169" t="str">
        <f>analiza_1!E100</f>
        <v/>
      </c>
      <c r="G100" s="124" t="str">
        <f>sym_1!E92</f>
        <v/>
      </c>
      <c r="H100" s="124" t="str">
        <f>sym_1!F92</f>
        <v/>
      </c>
      <c r="I100" s="125" t="str">
        <f>sym_2!E92</f>
        <v/>
      </c>
      <c r="J100" s="125" t="str">
        <f>sym_2!F92</f>
        <v/>
      </c>
      <c r="K100" s="124" t="str">
        <f>sym_3!E92</f>
        <v/>
      </c>
      <c r="L100" s="124" t="str">
        <f>sym_3!F92</f>
        <v/>
      </c>
      <c r="M100" s="125" t="str">
        <f>sym_4!E92</f>
        <v/>
      </c>
      <c r="N100" s="125" t="str">
        <f>sym_4!F92</f>
        <v/>
      </c>
      <c r="O100" s="124" t="str">
        <f>sym_5!H92</f>
        <v/>
      </c>
      <c r="P100" s="124" t="str">
        <f>sym_5!I92</f>
        <v/>
      </c>
      <c r="Q100" s="123" t="str">
        <f>sym_6!E92</f>
        <v/>
      </c>
      <c r="R100" s="198" t="str">
        <f>sym_6!F92</f>
        <v/>
      </c>
      <c r="S100" s="204" t="str">
        <f>sym_7!I92</f>
        <v/>
      </c>
      <c r="T100" s="205" t="str">
        <f>sym_7!J92</f>
        <v/>
      </c>
      <c r="U100" s="211" t="str">
        <f>sym_7!K92</f>
        <v/>
      </c>
      <c r="V100" s="212" t="str">
        <f>sym_7!L92</f>
        <v/>
      </c>
      <c r="W100" s="216" t="str">
        <f>sym_8!F92</f>
        <v/>
      </c>
      <c r="X100" s="216" t="str">
        <f>sym_8!G92</f>
        <v/>
      </c>
      <c r="Y100" s="270">
        <f>sym_4!H92</f>
        <v>0</v>
      </c>
      <c r="Z100" s="270">
        <f>sym_4!G92</f>
        <v>0</v>
      </c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</row>
    <row r="101" spans="2:103" ht="15" thickBot="1">
      <c r="B101" s="172">
        <v>87</v>
      </c>
      <c r="C101" s="173" t="str">
        <f>IF(ISBLANK(analiza_1!C101),"",analiza_1!C101)</f>
        <v/>
      </c>
      <c r="D101" s="120"/>
      <c r="E101" s="169" t="str">
        <f>analiza_1!D101</f>
        <v/>
      </c>
      <c r="F101" s="169" t="str">
        <f>analiza_1!E101</f>
        <v/>
      </c>
      <c r="G101" s="126" t="str">
        <f>sym_1!E93</f>
        <v/>
      </c>
      <c r="H101" s="126" t="str">
        <f>sym_1!F93</f>
        <v/>
      </c>
      <c r="I101" s="127" t="str">
        <f>sym_2!E93</f>
        <v/>
      </c>
      <c r="J101" s="127" t="str">
        <f>sym_2!F93</f>
        <v/>
      </c>
      <c r="K101" s="126" t="str">
        <f>sym_3!E93</f>
        <v/>
      </c>
      <c r="L101" s="126" t="str">
        <f>sym_3!F93</f>
        <v/>
      </c>
      <c r="M101" s="127" t="str">
        <f>sym_4!E93</f>
        <v/>
      </c>
      <c r="N101" s="127" t="str">
        <f>sym_4!F93</f>
        <v/>
      </c>
      <c r="O101" s="126" t="str">
        <f>sym_5!H93</f>
        <v/>
      </c>
      <c r="P101" s="126" t="str">
        <f>sym_5!I93</f>
        <v/>
      </c>
      <c r="Q101" s="127"/>
      <c r="R101" s="199"/>
      <c r="S101" s="204" t="str">
        <f>sym_7!I93</f>
        <v/>
      </c>
      <c r="T101" s="205" t="str">
        <f>sym_7!J93</f>
        <v/>
      </c>
      <c r="U101" s="211" t="str">
        <f>sym_7!K93</f>
        <v/>
      </c>
      <c r="V101" s="212" t="str">
        <f>sym_7!L93</f>
        <v/>
      </c>
      <c r="W101" s="216" t="str">
        <f>sym_8!F93</f>
        <v/>
      </c>
      <c r="X101" s="216" t="str">
        <f>sym_8!G93</f>
        <v/>
      </c>
      <c r="Y101" s="270">
        <f>sym_4!H93</f>
        <v>0</v>
      </c>
      <c r="Z101" s="270">
        <f>sym_4!G93</f>
        <v>0</v>
      </c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</row>
    <row r="102" spans="2:103">
      <c r="B102" s="116"/>
      <c r="C102" s="116"/>
      <c r="D102" s="116"/>
      <c r="E102" s="116"/>
      <c r="F102" s="116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</row>
    <row r="103" spans="2:103">
      <c r="B103" s="116"/>
      <c r="C103" s="116"/>
      <c r="D103" s="116"/>
      <c r="E103" s="116"/>
      <c r="F103" s="116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</row>
    <row r="104" spans="2:103">
      <c r="B104" s="116"/>
      <c r="C104" s="116"/>
      <c r="D104" s="116"/>
      <c r="E104" s="116"/>
      <c r="F104" s="116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</row>
    <row r="105" spans="2:103">
      <c r="B105" s="116"/>
      <c r="C105" s="116"/>
      <c r="D105" s="116"/>
      <c r="E105" s="116"/>
      <c r="F105" s="116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</row>
    <row r="106" spans="2:103">
      <c r="B106" s="116"/>
      <c r="C106" s="116"/>
      <c r="D106" s="116"/>
      <c r="E106" s="116"/>
      <c r="F106" s="116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</row>
    <row r="107" spans="2:103">
      <c r="B107" s="116"/>
      <c r="C107" s="116"/>
      <c r="D107" s="116"/>
      <c r="E107" s="116"/>
      <c r="F107" s="116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</row>
    <row r="108" spans="2:103">
      <c r="B108" s="116"/>
      <c r="C108" s="116"/>
      <c r="D108" s="116"/>
      <c r="E108" s="116"/>
      <c r="F108" s="116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</row>
    <row r="109" spans="2:103">
      <c r="B109" s="116"/>
      <c r="C109" s="116"/>
      <c r="D109" s="116"/>
      <c r="E109" s="116"/>
      <c r="F109" s="116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</row>
    <row r="110" spans="2:103">
      <c r="B110" s="116"/>
      <c r="C110" s="116"/>
      <c r="D110" s="116"/>
      <c r="E110" s="116"/>
      <c r="F110" s="116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</row>
    <row r="111" spans="2:103">
      <c r="B111" s="116"/>
      <c r="C111" s="116"/>
      <c r="D111" s="116"/>
      <c r="E111" s="116"/>
      <c r="F111" s="116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</row>
    <row r="112" spans="2:103">
      <c r="B112" s="116"/>
      <c r="C112" s="116"/>
      <c r="D112" s="116"/>
      <c r="E112" s="116"/>
      <c r="F112" s="116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</row>
    <row r="113" spans="2:103">
      <c r="B113" s="116"/>
      <c r="C113" s="116"/>
      <c r="D113" s="116"/>
      <c r="E113" s="116"/>
      <c r="F113" s="116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</row>
    <row r="114" spans="2:103">
      <c r="B114" s="116"/>
      <c r="C114" s="116"/>
      <c r="D114" s="116"/>
      <c r="E114" s="116"/>
      <c r="F114" s="116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</row>
    <row r="115" spans="2:103">
      <c r="B115" s="116"/>
      <c r="C115" s="116"/>
      <c r="D115" s="116"/>
      <c r="E115" s="116"/>
      <c r="F115" s="116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</row>
    <row r="116" spans="2:103">
      <c r="B116" s="116"/>
      <c r="C116" s="116"/>
      <c r="D116" s="116"/>
      <c r="E116" s="116"/>
      <c r="F116" s="116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</row>
    <row r="117" spans="2:103">
      <c r="B117" s="116"/>
      <c r="C117" s="116"/>
      <c r="D117" s="116"/>
      <c r="E117" s="116"/>
      <c r="F117" s="116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</row>
    <row r="118" spans="2:103">
      <c r="B118" s="116"/>
      <c r="C118" s="116"/>
      <c r="D118" s="116"/>
      <c r="E118" s="116"/>
      <c r="F118" s="116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</row>
    <row r="119" spans="2:103">
      <c r="B119" s="116"/>
      <c r="C119" s="116"/>
      <c r="D119" s="116"/>
      <c r="E119" s="116"/>
      <c r="F119" s="116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</row>
    <row r="120" spans="2:103">
      <c r="B120" s="116"/>
      <c r="C120" s="116"/>
      <c r="D120" s="116"/>
      <c r="E120" s="116"/>
      <c r="F120" s="116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</row>
    <row r="121" spans="2:103">
      <c r="B121" s="116"/>
      <c r="C121" s="116"/>
      <c r="D121" s="116"/>
      <c r="E121" s="116"/>
      <c r="F121" s="116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</row>
    <row r="122" spans="2:103">
      <c r="B122" s="116"/>
      <c r="C122" s="116"/>
      <c r="D122" s="116"/>
      <c r="E122" s="116"/>
      <c r="F122" s="116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</row>
    <row r="123" spans="2:103">
      <c r="B123" s="116"/>
      <c r="C123" s="116"/>
      <c r="D123" s="116"/>
      <c r="E123" s="116"/>
      <c r="F123" s="116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</row>
    <row r="124" spans="2:103">
      <c r="B124" s="116"/>
      <c r="C124" s="116"/>
      <c r="D124" s="116"/>
      <c r="E124" s="116"/>
      <c r="F124" s="116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</row>
    <row r="125" spans="2:103">
      <c r="B125" s="116"/>
      <c r="C125" s="116"/>
      <c r="D125" s="116"/>
      <c r="E125" s="116"/>
      <c r="F125" s="116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</row>
    <row r="126" spans="2:103">
      <c r="B126" s="116"/>
      <c r="C126" s="116"/>
      <c r="D126" s="116"/>
      <c r="E126" s="116"/>
      <c r="F126" s="116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</row>
    <row r="127" spans="2:103">
      <c r="B127" s="116"/>
      <c r="C127" s="116"/>
      <c r="D127" s="116"/>
      <c r="E127" s="116"/>
      <c r="F127" s="116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</row>
    <row r="128" spans="2:103">
      <c r="B128" s="116"/>
      <c r="C128" s="116"/>
      <c r="D128" s="116"/>
      <c r="E128" s="116"/>
      <c r="F128" s="116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</row>
    <row r="129" spans="2:103">
      <c r="B129" s="116"/>
      <c r="C129" s="116"/>
      <c r="D129" s="116"/>
      <c r="E129" s="116"/>
      <c r="F129" s="116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</row>
    <row r="130" spans="2:103">
      <c r="B130" s="116"/>
      <c r="C130" s="116"/>
      <c r="D130" s="116"/>
      <c r="E130" s="116"/>
      <c r="F130" s="116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</row>
    <row r="131" spans="2:103">
      <c r="B131" s="116"/>
      <c r="C131" s="116"/>
      <c r="D131" s="116"/>
      <c r="E131" s="116"/>
      <c r="F131" s="116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</row>
    <row r="132" spans="2:103">
      <c r="B132" s="116"/>
      <c r="C132" s="116"/>
      <c r="D132" s="116"/>
      <c r="E132" s="116"/>
      <c r="F132" s="116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</row>
    <row r="133" spans="2:103">
      <c r="B133" s="116"/>
      <c r="C133" s="116"/>
      <c r="D133" s="116"/>
      <c r="E133" s="116"/>
      <c r="F133" s="116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</row>
    <row r="134" spans="2:103">
      <c r="B134" s="116"/>
      <c r="C134" s="116"/>
      <c r="D134" s="116"/>
      <c r="E134" s="116"/>
      <c r="F134" s="116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</row>
    <row r="135" spans="2:103">
      <c r="B135" s="116"/>
      <c r="C135" s="116"/>
      <c r="D135" s="116"/>
      <c r="E135" s="116"/>
      <c r="F135" s="116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</row>
    <row r="136" spans="2:103">
      <c r="B136" s="116"/>
      <c r="C136" s="116"/>
      <c r="D136" s="116"/>
      <c r="E136" s="116"/>
      <c r="F136" s="116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</row>
    <row r="137" spans="2:103">
      <c r="B137" s="116"/>
      <c r="C137" s="116"/>
      <c r="D137" s="116"/>
      <c r="E137" s="116"/>
      <c r="F137" s="116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</row>
    <row r="138" spans="2:103">
      <c r="B138" s="116"/>
      <c r="C138" s="116"/>
      <c r="D138" s="116"/>
      <c r="E138" s="116"/>
      <c r="F138" s="116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</row>
    <row r="139" spans="2:103">
      <c r="B139" s="116"/>
      <c r="C139" s="116"/>
      <c r="D139" s="116"/>
      <c r="E139" s="116"/>
      <c r="F139" s="116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</row>
    <row r="140" spans="2:103">
      <c r="B140" s="116"/>
      <c r="C140" s="116"/>
      <c r="D140" s="116"/>
      <c r="E140" s="116"/>
      <c r="F140" s="116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</row>
    <row r="141" spans="2:103">
      <c r="B141" s="116"/>
      <c r="C141" s="116"/>
      <c r="D141" s="116"/>
      <c r="E141" s="116"/>
      <c r="F141" s="116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</row>
    <row r="142" spans="2:103">
      <c r="B142" s="116"/>
      <c r="C142" s="116"/>
      <c r="D142" s="116"/>
      <c r="E142" s="116"/>
      <c r="F142" s="116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</row>
    <row r="143" spans="2:103">
      <c r="B143" s="116"/>
      <c r="C143" s="116"/>
      <c r="D143" s="116"/>
      <c r="E143" s="116"/>
      <c r="F143" s="116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</row>
    <row r="144" spans="2:103">
      <c r="B144" s="116"/>
      <c r="C144" s="116"/>
      <c r="D144" s="116"/>
      <c r="E144" s="116"/>
      <c r="F144" s="116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</row>
    <row r="145" spans="2:103">
      <c r="B145" s="116"/>
      <c r="C145" s="116"/>
      <c r="D145" s="116"/>
      <c r="E145" s="116"/>
      <c r="F145" s="116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</row>
    <row r="146" spans="2:103">
      <c r="B146" s="116"/>
      <c r="C146" s="116"/>
      <c r="D146" s="116"/>
      <c r="E146" s="116"/>
      <c r="F146" s="116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</row>
    <row r="147" spans="2:103">
      <c r="B147" s="116"/>
      <c r="C147" s="116"/>
      <c r="D147" s="116"/>
      <c r="E147" s="116"/>
      <c r="F147" s="116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</row>
    <row r="148" spans="2:103">
      <c r="B148" s="116"/>
      <c r="C148" s="116"/>
      <c r="D148" s="116"/>
      <c r="E148" s="116"/>
      <c r="F148" s="116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</row>
    <row r="149" spans="2:103">
      <c r="B149" s="116"/>
      <c r="C149" s="116"/>
      <c r="D149" s="116"/>
      <c r="E149" s="116"/>
      <c r="F149" s="116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</row>
    <row r="150" spans="2:103">
      <c r="B150" s="116"/>
      <c r="C150" s="116"/>
      <c r="D150" s="116"/>
      <c r="E150" s="116"/>
      <c r="F150" s="116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</row>
    <row r="151" spans="2:103">
      <c r="B151" s="116"/>
      <c r="C151" s="116"/>
      <c r="D151" s="116"/>
      <c r="E151" s="116"/>
      <c r="F151" s="116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</row>
    <row r="152" spans="2:103">
      <c r="B152" s="116"/>
      <c r="C152" s="116"/>
      <c r="D152" s="116"/>
      <c r="E152" s="116"/>
      <c r="F152" s="116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</row>
    <row r="153" spans="2:103">
      <c r="B153" s="116"/>
      <c r="C153" s="116"/>
      <c r="D153" s="116"/>
      <c r="E153" s="116"/>
      <c r="F153" s="116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</row>
    <row r="154" spans="2:103">
      <c r="B154" s="116"/>
      <c r="C154" s="116"/>
      <c r="D154" s="116"/>
      <c r="E154" s="116"/>
      <c r="F154" s="116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</row>
    <row r="155" spans="2:103">
      <c r="B155" s="116"/>
      <c r="C155" s="116"/>
      <c r="D155" s="116"/>
      <c r="E155" s="116"/>
      <c r="F155" s="116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</row>
    <row r="156" spans="2:103">
      <c r="B156" s="116"/>
      <c r="C156" s="116"/>
      <c r="D156" s="116"/>
      <c r="E156" s="116"/>
      <c r="F156" s="116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</row>
    <row r="157" spans="2:103">
      <c r="B157" s="116"/>
      <c r="C157" s="116"/>
      <c r="D157" s="116"/>
      <c r="E157" s="116"/>
      <c r="F157" s="116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</row>
    <row r="158" spans="2:103">
      <c r="B158" s="116"/>
      <c r="C158" s="116"/>
      <c r="D158" s="116"/>
      <c r="E158" s="116"/>
      <c r="F158" s="116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</row>
    <row r="159" spans="2:103">
      <c r="B159" s="116"/>
      <c r="C159" s="116"/>
      <c r="D159" s="116"/>
      <c r="E159" s="116"/>
      <c r="F159" s="116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</row>
    <row r="160" spans="2:103">
      <c r="B160" s="116"/>
      <c r="C160" s="116"/>
      <c r="D160" s="116"/>
      <c r="E160" s="116"/>
      <c r="F160" s="116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</row>
    <row r="161" spans="2:103">
      <c r="B161" s="116"/>
      <c r="C161" s="116"/>
      <c r="D161" s="116"/>
      <c r="E161" s="116"/>
      <c r="F161" s="116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</row>
    <row r="162" spans="2:103">
      <c r="B162" s="116"/>
      <c r="C162" s="116"/>
      <c r="D162" s="116"/>
      <c r="E162" s="116"/>
      <c r="F162" s="116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</row>
    <row r="163" spans="2:103">
      <c r="B163" s="116"/>
      <c r="C163" s="116"/>
      <c r="D163" s="116"/>
      <c r="E163" s="116"/>
      <c r="F163" s="116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</row>
    <row r="164" spans="2:103">
      <c r="B164" s="116"/>
      <c r="C164" s="116"/>
      <c r="D164" s="116"/>
      <c r="E164" s="116"/>
      <c r="F164" s="116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</row>
    <row r="165" spans="2:103">
      <c r="B165" s="116"/>
      <c r="C165" s="116"/>
      <c r="D165" s="116"/>
      <c r="E165" s="116"/>
      <c r="F165" s="116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</row>
    <row r="166" spans="2:103">
      <c r="B166" s="116"/>
      <c r="C166" s="116"/>
      <c r="D166" s="116"/>
      <c r="E166" s="116"/>
      <c r="F166" s="116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</row>
    <row r="167" spans="2:103">
      <c r="B167" s="116"/>
      <c r="C167" s="116"/>
      <c r="D167" s="116"/>
      <c r="E167" s="116"/>
      <c r="F167" s="116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</row>
    <row r="168" spans="2:103">
      <c r="B168" s="116"/>
      <c r="C168" s="116"/>
      <c r="D168" s="116"/>
      <c r="E168" s="116"/>
      <c r="F168" s="116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</row>
    <row r="169" spans="2:103">
      <c r="B169" s="116"/>
      <c r="C169" s="116"/>
      <c r="D169" s="116"/>
      <c r="E169" s="116"/>
      <c r="F169" s="116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</row>
    <row r="170" spans="2:103">
      <c r="B170" s="116"/>
      <c r="C170" s="116"/>
      <c r="D170" s="116"/>
      <c r="E170" s="116"/>
      <c r="F170" s="116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</row>
    <row r="171" spans="2:103">
      <c r="B171" s="116"/>
      <c r="C171" s="116"/>
      <c r="D171" s="116"/>
      <c r="E171" s="116"/>
      <c r="F171" s="116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</row>
    <row r="172" spans="2:103">
      <c r="B172" s="116"/>
      <c r="C172" s="116"/>
      <c r="D172" s="116"/>
      <c r="E172" s="116"/>
      <c r="F172" s="116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</row>
    <row r="173" spans="2:103">
      <c r="B173" s="116"/>
      <c r="C173" s="116"/>
      <c r="D173" s="116"/>
      <c r="E173" s="116"/>
      <c r="F173" s="116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</row>
    <row r="174" spans="2:103">
      <c r="B174" s="116"/>
      <c r="C174" s="116"/>
      <c r="D174" s="116"/>
      <c r="E174" s="116"/>
      <c r="F174" s="116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</row>
    <row r="175" spans="2:103">
      <c r="B175" s="116"/>
      <c r="C175" s="116"/>
      <c r="D175" s="116"/>
      <c r="E175" s="116"/>
      <c r="F175" s="116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</row>
    <row r="176" spans="2:103">
      <c r="B176" s="116"/>
      <c r="C176" s="116"/>
      <c r="D176" s="116"/>
      <c r="E176" s="116"/>
      <c r="F176" s="116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</row>
    <row r="177" spans="2:103">
      <c r="B177" s="116"/>
      <c r="C177" s="116"/>
      <c r="D177" s="116"/>
      <c r="E177" s="116"/>
      <c r="F177" s="116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</row>
    <row r="178" spans="2:103">
      <c r="B178" s="116"/>
      <c r="C178" s="116"/>
      <c r="D178" s="116"/>
      <c r="E178" s="116"/>
      <c r="F178" s="116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</row>
    <row r="179" spans="2:103">
      <c r="B179" s="116"/>
      <c r="C179" s="116"/>
      <c r="D179" s="116"/>
      <c r="E179" s="116"/>
      <c r="F179" s="116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</row>
    <row r="180" spans="2:103">
      <c r="B180" s="116"/>
      <c r="C180" s="116"/>
      <c r="D180" s="116"/>
      <c r="E180" s="116"/>
      <c r="F180" s="116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</row>
    <row r="181" spans="2:103">
      <c r="B181" s="116"/>
      <c r="C181" s="116"/>
      <c r="D181" s="116"/>
      <c r="E181" s="116"/>
      <c r="F181" s="116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</row>
    <row r="182" spans="2:103">
      <c r="B182" s="116"/>
      <c r="C182" s="116"/>
      <c r="D182" s="116"/>
      <c r="E182" s="116"/>
      <c r="F182" s="116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</row>
    <row r="183" spans="2:103">
      <c r="B183" s="116"/>
      <c r="C183" s="116"/>
      <c r="D183" s="116"/>
      <c r="E183" s="116"/>
      <c r="F183" s="116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</row>
    <row r="184" spans="2:103">
      <c r="B184" s="116"/>
      <c r="C184" s="116"/>
      <c r="D184" s="116"/>
      <c r="E184" s="116"/>
      <c r="F184" s="116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</row>
    <row r="185" spans="2:103">
      <c r="B185" s="116"/>
      <c r="C185" s="116"/>
      <c r="D185" s="116"/>
      <c r="E185" s="116"/>
      <c r="F185" s="116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</row>
    <row r="186" spans="2:103">
      <c r="B186" s="116"/>
      <c r="C186" s="116"/>
      <c r="D186" s="116"/>
      <c r="E186" s="116"/>
      <c r="F186" s="116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</row>
    <row r="187" spans="2:103">
      <c r="B187" s="116"/>
      <c r="C187" s="116"/>
      <c r="D187" s="116"/>
      <c r="E187" s="116"/>
      <c r="F187" s="116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</row>
    <row r="188" spans="2:103">
      <c r="B188" s="116"/>
      <c r="C188" s="116"/>
      <c r="D188" s="116"/>
      <c r="E188" s="116"/>
      <c r="F188" s="116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</row>
    <row r="189" spans="2:103">
      <c r="B189" s="116"/>
      <c r="C189" s="116"/>
      <c r="D189" s="116"/>
      <c r="E189" s="116"/>
      <c r="F189" s="116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</row>
    <row r="190" spans="2:103">
      <c r="B190" s="116"/>
      <c r="C190" s="116"/>
      <c r="D190" s="116"/>
      <c r="E190" s="116"/>
      <c r="F190" s="116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</row>
    <row r="191" spans="2:103">
      <c r="B191" s="116"/>
      <c r="C191" s="116"/>
      <c r="D191" s="116"/>
      <c r="E191" s="116"/>
      <c r="F191" s="116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</row>
    <row r="192" spans="2:103">
      <c r="B192" s="116"/>
      <c r="C192" s="116"/>
      <c r="D192" s="116"/>
      <c r="E192" s="116"/>
      <c r="F192" s="116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</row>
    <row r="193" spans="2:103">
      <c r="B193" s="116"/>
      <c r="C193" s="116"/>
      <c r="D193" s="116"/>
      <c r="E193" s="116"/>
      <c r="F193" s="116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</row>
    <row r="194" spans="2:103">
      <c r="B194" s="116"/>
      <c r="C194" s="116"/>
      <c r="D194" s="116"/>
      <c r="E194" s="116"/>
      <c r="F194" s="116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</row>
    <row r="195" spans="2:103">
      <c r="B195" s="116"/>
      <c r="C195" s="116"/>
      <c r="D195" s="116"/>
      <c r="E195" s="116"/>
      <c r="F195" s="116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</row>
    <row r="196" spans="2:103">
      <c r="B196" s="116"/>
      <c r="C196" s="116"/>
      <c r="D196" s="116"/>
      <c r="E196" s="116"/>
      <c r="F196" s="116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</row>
    <row r="197" spans="2:103">
      <c r="B197" s="116"/>
      <c r="C197" s="116"/>
      <c r="D197" s="116"/>
      <c r="E197" s="116"/>
      <c r="F197" s="116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</row>
    <row r="198" spans="2:103">
      <c r="B198" s="116"/>
      <c r="C198" s="116"/>
      <c r="D198" s="116"/>
      <c r="E198" s="116"/>
      <c r="F198" s="116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</row>
    <row r="199" spans="2:103">
      <c r="B199" s="116"/>
      <c r="C199" s="116"/>
      <c r="D199" s="116"/>
      <c r="E199" s="116"/>
      <c r="F199" s="116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</row>
    <row r="200" spans="2:103">
      <c r="B200" s="116"/>
      <c r="C200" s="116"/>
      <c r="D200" s="116"/>
      <c r="E200" s="116"/>
      <c r="F200" s="116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</row>
    <row r="201" spans="2:103">
      <c r="B201" s="116"/>
      <c r="C201" s="116"/>
      <c r="D201" s="116"/>
      <c r="E201" s="116"/>
      <c r="F201" s="116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</row>
    <row r="202" spans="2:103">
      <c r="B202" s="116"/>
      <c r="C202" s="116"/>
      <c r="D202" s="116"/>
      <c r="E202" s="116"/>
      <c r="F202" s="116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</row>
    <row r="203" spans="2:103">
      <c r="B203" s="116"/>
      <c r="C203" s="116"/>
      <c r="D203" s="116"/>
      <c r="E203" s="116"/>
      <c r="F203" s="116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</row>
    <row r="204" spans="2:103">
      <c r="B204" s="116"/>
      <c r="C204" s="116"/>
      <c r="D204" s="116"/>
      <c r="E204" s="116"/>
      <c r="F204" s="116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</row>
    <row r="205" spans="2:103">
      <c r="B205" s="116"/>
      <c r="C205" s="116"/>
      <c r="D205" s="116"/>
      <c r="E205" s="116"/>
      <c r="F205" s="116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</row>
    <row r="206" spans="2:103">
      <c r="B206" s="116"/>
      <c r="C206" s="116"/>
      <c r="D206" s="116"/>
      <c r="E206" s="116"/>
      <c r="F206" s="116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</row>
    <row r="207" spans="2:103">
      <c r="B207" s="116"/>
      <c r="C207" s="116"/>
      <c r="D207" s="116"/>
      <c r="E207" s="116"/>
      <c r="F207" s="116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</row>
    <row r="208" spans="2:103">
      <c r="B208" s="116"/>
      <c r="C208" s="116"/>
      <c r="D208" s="116"/>
      <c r="E208" s="116"/>
      <c r="F208" s="116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  <c r="CJ208" s="116"/>
      <c r="CK208" s="116"/>
      <c r="CL208" s="116"/>
      <c r="CM208" s="116"/>
      <c r="CN208" s="116"/>
      <c r="CO208" s="116"/>
      <c r="CP208" s="116"/>
      <c r="CQ208" s="116"/>
      <c r="CR208" s="116"/>
      <c r="CS208" s="116"/>
      <c r="CT208" s="116"/>
      <c r="CU208" s="116"/>
      <c r="CV208" s="116"/>
      <c r="CW208" s="116"/>
      <c r="CX208" s="116"/>
      <c r="CY208" s="116"/>
    </row>
    <row r="209" spans="2:103">
      <c r="B209" s="116"/>
      <c r="C209" s="116"/>
      <c r="D209" s="116"/>
      <c r="E209" s="116"/>
      <c r="F209" s="116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  <c r="CJ209" s="116"/>
      <c r="CK209" s="116"/>
      <c r="CL209" s="116"/>
      <c r="CM209" s="116"/>
      <c r="CN209" s="116"/>
      <c r="CO209" s="116"/>
      <c r="CP209" s="116"/>
      <c r="CQ209" s="116"/>
      <c r="CR209" s="116"/>
      <c r="CS209" s="116"/>
      <c r="CT209" s="116"/>
      <c r="CU209" s="116"/>
      <c r="CV209" s="116"/>
      <c r="CW209" s="116"/>
      <c r="CX209" s="116"/>
      <c r="CY209" s="116"/>
    </row>
    <row r="210" spans="2:103">
      <c r="B210" s="116"/>
      <c r="C210" s="116"/>
      <c r="D210" s="116"/>
      <c r="E210" s="116"/>
      <c r="F210" s="116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  <c r="CJ210" s="116"/>
      <c r="CK210" s="116"/>
      <c r="CL210" s="116"/>
      <c r="CM210" s="116"/>
      <c r="CN210" s="116"/>
      <c r="CO210" s="116"/>
      <c r="CP210" s="116"/>
      <c r="CQ210" s="116"/>
      <c r="CR210" s="116"/>
      <c r="CS210" s="116"/>
      <c r="CT210" s="116"/>
      <c r="CU210" s="116"/>
      <c r="CV210" s="116"/>
      <c r="CW210" s="116"/>
      <c r="CX210" s="116"/>
      <c r="CY210" s="116"/>
    </row>
    <row r="211" spans="2:103">
      <c r="B211" s="116"/>
      <c r="C211" s="116"/>
      <c r="D211" s="116"/>
      <c r="E211" s="116"/>
      <c r="F211" s="116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  <c r="CJ211" s="116"/>
      <c r="CK211" s="116"/>
      <c r="CL211" s="116"/>
      <c r="CM211" s="116"/>
      <c r="CN211" s="116"/>
      <c r="CO211" s="116"/>
      <c r="CP211" s="116"/>
      <c r="CQ211" s="116"/>
      <c r="CR211" s="116"/>
      <c r="CS211" s="116"/>
      <c r="CT211" s="116"/>
      <c r="CU211" s="116"/>
      <c r="CV211" s="116"/>
      <c r="CW211" s="116"/>
      <c r="CX211" s="116"/>
      <c r="CY211" s="116"/>
    </row>
    <row r="212" spans="2:103">
      <c r="B212" s="116"/>
      <c r="C212" s="116"/>
      <c r="D212" s="116"/>
      <c r="E212" s="116"/>
      <c r="F212" s="116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  <c r="CJ212" s="116"/>
      <c r="CK212" s="116"/>
      <c r="CL212" s="116"/>
      <c r="CM212" s="116"/>
      <c r="CN212" s="116"/>
      <c r="CO212" s="116"/>
      <c r="CP212" s="116"/>
      <c r="CQ212" s="116"/>
      <c r="CR212" s="116"/>
      <c r="CS212" s="116"/>
      <c r="CT212" s="116"/>
      <c r="CU212" s="116"/>
      <c r="CV212" s="116"/>
      <c r="CW212" s="116"/>
      <c r="CX212" s="116"/>
      <c r="CY212" s="116"/>
    </row>
    <row r="213" spans="2:103">
      <c r="B213" s="116"/>
      <c r="C213" s="116"/>
      <c r="D213" s="116"/>
      <c r="E213" s="116"/>
      <c r="F213" s="116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  <c r="CJ213" s="116"/>
      <c r="CK213" s="116"/>
      <c r="CL213" s="116"/>
      <c r="CM213" s="116"/>
      <c r="CN213" s="116"/>
      <c r="CO213" s="116"/>
      <c r="CP213" s="116"/>
      <c r="CQ213" s="116"/>
      <c r="CR213" s="116"/>
      <c r="CS213" s="116"/>
      <c r="CT213" s="116"/>
      <c r="CU213" s="116"/>
      <c r="CV213" s="116"/>
      <c r="CW213" s="116"/>
      <c r="CX213" s="116"/>
      <c r="CY213" s="116"/>
    </row>
    <row r="214" spans="2:103"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  <c r="CJ214" s="116"/>
      <c r="CK214" s="116"/>
      <c r="CL214" s="116"/>
      <c r="CM214" s="116"/>
      <c r="CN214" s="116"/>
      <c r="CO214" s="116"/>
      <c r="CP214" s="116"/>
      <c r="CQ214" s="116"/>
      <c r="CR214" s="116"/>
      <c r="CS214" s="116"/>
      <c r="CT214" s="116"/>
      <c r="CU214" s="116"/>
      <c r="CV214" s="116"/>
      <c r="CW214" s="116"/>
      <c r="CX214" s="116"/>
      <c r="CY214" s="116"/>
    </row>
    <row r="215" spans="2:103"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  <c r="CJ215" s="116"/>
      <c r="CK215" s="116"/>
      <c r="CL215" s="116"/>
      <c r="CM215" s="116"/>
      <c r="CN215" s="116"/>
      <c r="CO215" s="116"/>
      <c r="CP215" s="116"/>
      <c r="CQ215" s="116"/>
      <c r="CR215" s="116"/>
      <c r="CS215" s="116"/>
      <c r="CT215" s="116"/>
      <c r="CU215" s="116"/>
      <c r="CV215" s="116"/>
      <c r="CW215" s="116"/>
      <c r="CX215" s="116"/>
      <c r="CY215" s="116"/>
    </row>
    <row r="216" spans="2:103"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  <c r="CJ216" s="116"/>
      <c r="CK216" s="116"/>
      <c r="CL216" s="116"/>
      <c r="CM216" s="116"/>
      <c r="CN216" s="116"/>
      <c r="CO216" s="116"/>
      <c r="CP216" s="116"/>
      <c r="CQ216" s="116"/>
      <c r="CR216" s="116"/>
      <c r="CS216" s="116"/>
      <c r="CT216" s="116"/>
      <c r="CU216" s="116"/>
      <c r="CV216" s="116"/>
      <c r="CW216" s="116"/>
      <c r="CX216" s="116"/>
      <c r="CY216" s="116"/>
    </row>
    <row r="217" spans="2:103"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  <c r="CJ217" s="116"/>
      <c r="CK217" s="116"/>
      <c r="CL217" s="116"/>
      <c r="CM217" s="116"/>
      <c r="CN217" s="116"/>
      <c r="CO217" s="116"/>
      <c r="CP217" s="116"/>
      <c r="CQ217" s="116"/>
      <c r="CR217" s="116"/>
      <c r="CS217" s="116"/>
      <c r="CT217" s="116"/>
      <c r="CU217" s="116"/>
      <c r="CV217" s="116"/>
      <c r="CW217" s="116"/>
      <c r="CX217" s="116"/>
      <c r="CY217" s="116"/>
    </row>
    <row r="218" spans="2:103"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  <c r="CJ218" s="116"/>
      <c r="CK218" s="116"/>
      <c r="CL218" s="116"/>
      <c r="CM218" s="116"/>
      <c r="CN218" s="116"/>
      <c r="CO218" s="116"/>
      <c r="CP218" s="116"/>
      <c r="CQ218" s="116"/>
      <c r="CR218" s="116"/>
      <c r="CS218" s="116"/>
      <c r="CT218" s="116"/>
      <c r="CU218" s="116"/>
      <c r="CV218" s="116"/>
      <c r="CW218" s="116"/>
      <c r="CX218" s="116"/>
      <c r="CY218" s="116"/>
    </row>
    <row r="219" spans="2:103"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  <c r="CJ219" s="116"/>
      <c r="CK219" s="116"/>
      <c r="CL219" s="116"/>
      <c r="CM219" s="116"/>
      <c r="CN219" s="116"/>
      <c r="CO219" s="116"/>
      <c r="CP219" s="116"/>
      <c r="CQ219" s="116"/>
      <c r="CR219" s="116"/>
      <c r="CS219" s="116"/>
      <c r="CT219" s="116"/>
      <c r="CU219" s="116"/>
      <c r="CV219" s="116"/>
      <c r="CW219" s="116"/>
      <c r="CX219" s="116"/>
      <c r="CY219" s="116"/>
    </row>
    <row r="220" spans="2:103"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  <c r="CJ220" s="116"/>
      <c r="CK220" s="116"/>
      <c r="CL220" s="116"/>
      <c r="CM220" s="116"/>
      <c r="CN220" s="116"/>
      <c r="CO220" s="116"/>
      <c r="CP220" s="116"/>
      <c r="CQ220" s="116"/>
      <c r="CR220" s="116"/>
      <c r="CS220" s="116"/>
      <c r="CT220" s="116"/>
      <c r="CU220" s="116"/>
      <c r="CV220" s="116"/>
      <c r="CW220" s="116"/>
      <c r="CX220" s="116"/>
      <c r="CY220" s="116"/>
    </row>
    <row r="221" spans="2:103"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  <c r="CJ221" s="116"/>
      <c r="CK221" s="116"/>
      <c r="CL221" s="116"/>
      <c r="CM221" s="116"/>
      <c r="CN221" s="116"/>
      <c r="CO221" s="116"/>
      <c r="CP221" s="116"/>
      <c r="CQ221" s="116"/>
      <c r="CR221" s="116"/>
      <c r="CS221" s="116"/>
      <c r="CT221" s="116"/>
      <c r="CU221" s="116"/>
      <c r="CV221" s="116"/>
      <c r="CW221" s="116"/>
      <c r="CX221" s="116"/>
      <c r="CY221" s="116"/>
    </row>
    <row r="222" spans="2:103"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  <c r="CJ222" s="116"/>
      <c r="CK222" s="116"/>
      <c r="CL222" s="116"/>
      <c r="CM222" s="116"/>
      <c r="CN222" s="116"/>
      <c r="CO222" s="116"/>
      <c r="CP222" s="116"/>
      <c r="CQ222" s="116"/>
      <c r="CR222" s="116"/>
      <c r="CS222" s="116"/>
      <c r="CT222" s="116"/>
      <c r="CU222" s="116"/>
      <c r="CV222" s="116"/>
      <c r="CW222" s="116"/>
      <c r="CX222" s="116"/>
      <c r="CY222" s="116"/>
    </row>
    <row r="223" spans="2:103"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  <c r="CJ223" s="116"/>
      <c r="CK223" s="116"/>
      <c r="CL223" s="116"/>
      <c r="CM223" s="116"/>
      <c r="CN223" s="116"/>
      <c r="CO223" s="116"/>
      <c r="CP223" s="116"/>
      <c r="CQ223" s="116"/>
      <c r="CR223" s="116"/>
      <c r="CS223" s="116"/>
      <c r="CT223" s="116"/>
      <c r="CU223" s="116"/>
      <c r="CV223" s="116"/>
      <c r="CW223" s="116"/>
      <c r="CX223" s="116"/>
      <c r="CY223" s="116"/>
    </row>
    <row r="224" spans="2:103"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  <c r="CJ224" s="116"/>
      <c r="CK224" s="116"/>
      <c r="CL224" s="116"/>
      <c r="CM224" s="116"/>
      <c r="CN224" s="116"/>
      <c r="CO224" s="116"/>
      <c r="CP224" s="116"/>
      <c r="CQ224" s="116"/>
      <c r="CR224" s="116"/>
      <c r="CS224" s="116"/>
      <c r="CT224" s="116"/>
      <c r="CU224" s="116"/>
      <c r="CV224" s="116"/>
      <c r="CW224" s="116"/>
      <c r="CX224" s="116"/>
      <c r="CY224" s="116"/>
    </row>
    <row r="225" spans="2:103"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  <c r="CJ225" s="116"/>
      <c r="CK225" s="116"/>
      <c r="CL225" s="116"/>
      <c r="CM225" s="116"/>
      <c r="CN225" s="116"/>
      <c r="CO225" s="116"/>
      <c r="CP225" s="116"/>
      <c r="CQ225" s="116"/>
      <c r="CR225" s="116"/>
      <c r="CS225" s="116"/>
      <c r="CT225" s="116"/>
      <c r="CU225" s="116"/>
      <c r="CV225" s="116"/>
      <c r="CW225" s="116"/>
      <c r="CX225" s="116"/>
      <c r="CY225" s="116"/>
    </row>
    <row r="226" spans="2:103"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  <c r="CJ226" s="116"/>
      <c r="CK226" s="116"/>
      <c r="CL226" s="116"/>
      <c r="CM226" s="116"/>
      <c r="CN226" s="116"/>
      <c r="CO226" s="116"/>
      <c r="CP226" s="116"/>
      <c r="CQ226" s="116"/>
      <c r="CR226" s="116"/>
      <c r="CS226" s="116"/>
      <c r="CT226" s="116"/>
      <c r="CU226" s="116"/>
      <c r="CV226" s="116"/>
      <c r="CW226" s="116"/>
      <c r="CX226" s="116"/>
      <c r="CY226" s="116"/>
    </row>
    <row r="227" spans="2:103"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  <c r="CJ227" s="116"/>
      <c r="CK227" s="116"/>
      <c r="CL227" s="116"/>
      <c r="CM227" s="116"/>
      <c r="CN227" s="116"/>
      <c r="CO227" s="116"/>
      <c r="CP227" s="116"/>
      <c r="CQ227" s="116"/>
      <c r="CR227" s="116"/>
      <c r="CS227" s="116"/>
      <c r="CT227" s="116"/>
      <c r="CU227" s="116"/>
      <c r="CV227" s="116"/>
      <c r="CW227" s="116"/>
      <c r="CX227" s="116"/>
      <c r="CY227" s="116"/>
    </row>
    <row r="228" spans="2:103"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  <c r="CJ228" s="116"/>
      <c r="CK228" s="116"/>
      <c r="CL228" s="116"/>
      <c r="CM228" s="116"/>
      <c r="CN228" s="116"/>
      <c r="CO228" s="116"/>
      <c r="CP228" s="116"/>
      <c r="CQ228" s="116"/>
      <c r="CR228" s="116"/>
      <c r="CS228" s="116"/>
      <c r="CT228" s="116"/>
      <c r="CU228" s="116"/>
      <c r="CV228" s="116"/>
      <c r="CW228" s="116"/>
      <c r="CX228" s="116"/>
      <c r="CY228" s="116"/>
    </row>
    <row r="229" spans="2:103"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  <c r="CJ229" s="116"/>
      <c r="CK229" s="116"/>
      <c r="CL229" s="116"/>
      <c r="CM229" s="116"/>
      <c r="CN229" s="116"/>
      <c r="CO229" s="116"/>
      <c r="CP229" s="116"/>
      <c r="CQ229" s="116"/>
      <c r="CR229" s="116"/>
      <c r="CS229" s="116"/>
      <c r="CT229" s="116"/>
      <c r="CU229" s="116"/>
      <c r="CV229" s="116"/>
      <c r="CW229" s="116"/>
      <c r="CX229" s="116"/>
      <c r="CY229" s="116"/>
    </row>
    <row r="230" spans="2:103"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  <c r="CJ230" s="116"/>
      <c r="CK230" s="116"/>
      <c r="CL230" s="116"/>
      <c r="CM230" s="116"/>
      <c r="CN230" s="116"/>
      <c r="CO230" s="116"/>
      <c r="CP230" s="116"/>
      <c r="CQ230" s="116"/>
      <c r="CR230" s="116"/>
      <c r="CS230" s="116"/>
      <c r="CT230" s="116"/>
      <c r="CU230" s="116"/>
      <c r="CV230" s="116"/>
      <c r="CW230" s="116"/>
      <c r="CX230" s="116"/>
      <c r="CY230" s="116"/>
    </row>
    <row r="231" spans="2:103"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  <c r="CJ231" s="116"/>
      <c r="CK231" s="116"/>
      <c r="CL231" s="116"/>
      <c r="CM231" s="116"/>
      <c r="CN231" s="116"/>
      <c r="CO231" s="116"/>
      <c r="CP231" s="116"/>
      <c r="CQ231" s="116"/>
      <c r="CR231" s="116"/>
      <c r="CS231" s="116"/>
      <c r="CT231" s="116"/>
      <c r="CU231" s="116"/>
      <c r="CV231" s="116"/>
      <c r="CW231" s="116"/>
      <c r="CX231" s="116"/>
      <c r="CY231" s="116"/>
    </row>
    <row r="232" spans="2:103"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  <c r="CJ232" s="116"/>
      <c r="CK232" s="116"/>
      <c r="CL232" s="116"/>
      <c r="CM232" s="116"/>
      <c r="CN232" s="116"/>
      <c r="CO232" s="116"/>
      <c r="CP232" s="116"/>
      <c r="CQ232" s="116"/>
      <c r="CR232" s="116"/>
      <c r="CS232" s="116"/>
      <c r="CT232" s="116"/>
      <c r="CU232" s="116"/>
      <c r="CV232" s="116"/>
      <c r="CW232" s="116"/>
      <c r="CX232" s="116"/>
      <c r="CY232" s="116"/>
    </row>
    <row r="233" spans="2:103"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  <c r="CJ233" s="116"/>
      <c r="CK233" s="116"/>
      <c r="CL233" s="116"/>
      <c r="CM233" s="116"/>
      <c r="CN233" s="116"/>
      <c r="CO233" s="116"/>
      <c r="CP233" s="116"/>
      <c r="CQ233" s="116"/>
      <c r="CR233" s="116"/>
      <c r="CS233" s="116"/>
      <c r="CT233" s="116"/>
      <c r="CU233" s="116"/>
      <c r="CV233" s="116"/>
      <c r="CW233" s="116"/>
      <c r="CX233" s="116"/>
      <c r="CY233" s="116"/>
    </row>
    <row r="234" spans="2:103"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  <c r="CJ234" s="116"/>
      <c r="CK234" s="116"/>
      <c r="CL234" s="116"/>
      <c r="CM234" s="116"/>
      <c r="CN234" s="116"/>
      <c r="CO234" s="116"/>
      <c r="CP234" s="116"/>
      <c r="CQ234" s="116"/>
      <c r="CR234" s="116"/>
      <c r="CS234" s="116"/>
      <c r="CT234" s="116"/>
      <c r="CU234" s="116"/>
      <c r="CV234" s="116"/>
      <c r="CW234" s="116"/>
      <c r="CX234" s="116"/>
      <c r="CY234" s="116"/>
    </row>
    <row r="235" spans="2:103"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  <c r="CJ235" s="116"/>
      <c r="CK235" s="116"/>
      <c r="CL235" s="116"/>
      <c r="CM235" s="116"/>
      <c r="CN235" s="116"/>
      <c r="CO235" s="116"/>
      <c r="CP235" s="116"/>
      <c r="CQ235" s="116"/>
      <c r="CR235" s="116"/>
      <c r="CS235" s="116"/>
      <c r="CT235" s="116"/>
      <c r="CU235" s="116"/>
      <c r="CV235" s="116"/>
      <c r="CW235" s="116"/>
      <c r="CX235" s="116"/>
      <c r="CY235" s="116"/>
    </row>
    <row r="236" spans="2:103"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  <c r="CJ236" s="116"/>
      <c r="CK236" s="116"/>
      <c r="CL236" s="116"/>
      <c r="CM236" s="116"/>
      <c r="CN236" s="116"/>
      <c r="CO236" s="116"/>
      <c r="CP236" s="116"/>
      <c r="CQ236" s="116"/>
      <c r="CR236" s="116"/>
      <c r="CS236" s="116"/>
      <c r="CT236" s="116"/>
      <c r="CU236" s="116"/>
      <c r="CV236" s="116"/>
      <c r="CW236" s="116"/>
      <c r="CX236" s="116"/>
      <c r="CY236" s="116"/>
    </row>
    <row r="237" spans="2:103"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  <c r="CJ237" s="116"/>
      <c r="CK237" s="116"/>
      <c r="CL237" s="116"/>
      <c r="CM237" s="116"/>
      <c r="CN237" s="116"/>
      <c r="CO237" s="116"/>
      <c r="CP237" s="116"/>
      <c r="CQ237" s="116"/>
      <c r="CR237" s="116"/>
      <c r="CS237" s="116"/>
      <c r="CT237" s="116"/>
      <c r="CU237" s="116"/>
      <c r="CV237" s="116"/>
      <c r="CW237" s="116"/>
      <c r="CX237" s="116"/>
      <c r="CY237" s="116"/>
    </row>
    <row r="238" spans="2:103"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  <c r="CJ238" s="116"/>
      <c r="CK238" s="116"/>
      <c r="CL238" s="116"/>
      <c r="CM238" s="116"/>
      <c r="CN238" s="116"/>
      <c r="CO238" s="116"/>
      <c r="CP238" s="116"/>
      <c r="CQ238" s="116"/>
      <c r="CR238" s="116"/>
      <c r="CS238" s="116"/>
      <c r="CT238" s="116"/>
      <c r="CU238" s="116"/>
      <c r="CV238" s="116"/>
      <c r="CW238" s="116"/>
      <c r="CX238" s="116"/>
      <c r="CY238" s="116"/>
    </row>
    <row r="239" spans="2:103"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  <c r="CJ239" s="116"/>
      <c r="CK239" s="116"/>
      <c r="CL239" s="116"/>
      <c r="CM239" s="116"/>
      <c r="CN239" s="116"/>
      <c r="CO239" s="116"/>
      <c r="CP239" s="116"/>
      <c r="CQ239" s="116"/>
      <c r="CR239" s="116"/>
      <c r="CS239" s="116"/>
      <c r="CT239" s="116"/>
      <c r="CU239" s="116"/>
      <c r="CV239" s="116"/>
      <c r="CW239" s="116"/>
      <c r="CX239" s="116"/>
      <c r="CY239" s="116"/>
    </row>
    <row r="240" spans="2:103"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  <c r="CJ240" s="116"/>
      <c r="CK240" s="116"/>
      <c r="CL240" s="116"/>
      <c r="CM240" s="116"/>
      <c r="CN240" s="116"/>
      <c r="CO240" s="116"/>
      <c r="CP240" s="116"/>
      <c r="CQ240" s="116"/>
      <c r="CR240" s="116"/>
      <c r="CS240" s="116"/>
      <c r="CT240" s="116"/>
      <c r="CU240" s="116"/>
      <c r="CV240" s="116"/>
      <c r="CW240" s="116"/>
      <c r="CX240" s="116"/>
      <c r="CY240" s="116"/>
    </row>
    <row r="241" spans="2:103"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  <c r="CJ241" s="116"/>
      <c r="CK241" s="116"/>
      <c r="CL241" s="116"/>
      <c r="CM241" s="116"/>
      <c r="CN241" s="116"/>
      <c r="CO241" s="116"/>
      <c r="CP241" s="116"/>
      <c r="CQ241" s="116"/>
      <c r="CR241" s="116"/>
      <c r="CS241" s="116"/>
      <c r="CT241" s="116"/>
      <c r="CU241" s="116"/>
      <c r="CV241" s="116"/>
      <c r="CW241" s="116"/>
      <c r="CX241" s="116"/>
      <c r="CY241" s="116"/>
    </row>
    <row r="242" spans="2:103"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  <c r="CJ242" s="116"/>
      <c r="CK242" s="116"/>
      <c r="CL242" s="116"/>
      <c r="CM242" s="116"/>
      <c r="CN242" s="116"/>
      <c r="CO242" s="116"/>
      <c r="CP242" s="116"/>
      <c r="CQ242" s="116"/>
      <c r="CR242" s="116"/>
      <c r="CS242" s="116"/>
      <c r="CT242" s="116"/>
      <c r="CU242" s="116"/>
      <c r="CV242" s="116"/>
      <c r="CW242" s="116"/>
      <c r="CX242" s="116"/>
      <c r="CY242" s="116"/>
    </row>
    <row r="243" spans="2:103"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  <c r="CJ243" s="116"/>
      <c r="CK243" s="116"/>
      <c r="CL243" s="116"/>
      <c r="CM243" s="116"/>
      <c r="CN243" s="116"/>
      <c r="CO243" s="116"/>
      <c r="CP243" s="116"/>
      <c r="CQ243" s="116"/>
      <c r="CR243" s="116"/>
      <c r="CS243" s="116"/>
      <c r="CT243" s="116"/>
      <c r="CU243" s="116"/>
      <c r="CV243" s="116"/>
      <c r="CW243" s="116"/>
      <c r="CX243" s="116"/>
      <c r="CY243" s="116"/>
    </row>
    <row r="244" spans="2:103"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  <c r="CJ244" s="116"/>
      <c r="CK244" s="116"/>
      <c r="CL244" s="116"/>
      <c r="CM244" s="116"/>
      <c r="CN244" s="116"/>
      <c r="CO244" s="116"/>
      <c r="CP244" s="116"/>
      <c r="CQ244" s="116"/>
      <c r="CR244" s="116"/>
      <c r="CS244" s="116"/>
      <c r="CT244" s="116"/>
      <c r="CU244" s="116"/>
      <c r="CV244" s="116"/>
      <c r="CW244" s="116"/>
      <c r="CX244" s="116"/>
      <c r="CY244" s="116"/>
    </row>
    <row r="245" spans="2:103"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  <c r="CJ245" s="116"/>
      <c r="CK245" s="116"/>
      <c r="CL245" s="116"/>
      <c r="CM245" s="116"/>
      <c r="CN245" s="116"/>
      <c r="CO245" s="116"/>
      <c r="CP245" s="116"/>
      <c r="CQ245" s="116"/>
      <c r="CR245" s="116"/>
      <c r="CS245" s="116"/>
      <c r="CT245" s="116"/>
      <c r="CU245" s="116"/>
      <c r="CV245" s="116"/>
      <c r="CW245" s="116"/>
      <c r="CX245" s="116"/>
      <c r="CY245" s="116"/>
    </row>
    <row r="246" spans="2:103"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  <c r="CJ246" s="116"/>
      <c r="CK246" s="116"/>
      <c r="CL246" s="116"/>
      <c r="CM246" s="116"/>
      <c r="CN246" s="116"/>
      <c r="CO246" s="116"/>
      <c r="CP246" s="116"/>
      <c r="CQ246" s="116"/>
      <c r="CR246" s="116"/>
      <c r="CS246" s="116"/>
      <c r="CT246" s="116"/>
      <c r="CU246" s="116"/>
      <c r="CV246" s="116"/>
      <c r="CW246" s="116"/>
      <c r="CX246" s="116"/>
      <c r="CY246" s="116"/>
    </row>
    <row r="247" spans="2:103"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  <c r="CJ247" s="116"/>
      <c r="CK247" s="116"/>
      <c r="CL247" s="116"/>
      <c r="CM247" s="116"/>
      <c r="CN247" s="116"/>
      <c r="CO247" s="116"/>
      <c r="CP247" s="116"/>
      <c r="CQ247" s="116"/>
      <c r="CR247" s="116"/>
      <c r="CS247" s="116"/>
      <c r="CT247" s="116"/>
      <c r="CU247" s="116"/>
      <c r="CV247" s="116"/>
      <c r="CW247" s="116"/>
      <c r="CX247" s="116"/>
      <c r="CY247" s="116"/>
    </row>
    <row r="248" spans="2:103"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  <c r="CJ248" s="116"/>
      <c r="CK248" s="116"/>
      <c r="CL248" s="116"/>
      <c r="CM248" s="116"/>
      <c r="CN248" s="116"/>
      <c r="CO248" s="116"/>
      <c r="CP248" s="116"/>
      <c r="CQ248" s="116"/>
      <c r="CR248" s="116"/>
      <c r="CS248" s="116"/>
      <c r="CT248" s="116"/>
      <c r="CU248" s="116"/>
      <c r="CV248" s="116"/>
      <c r="CW248" s="116"/>
      <c r="CX248" s="116"/>
      <c r="CY248" s="116"/>
    </row>
    <row r="249" spans="2:103"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  <c r="CJ249" s="116"/>
      <c r="CK249" s="116"/>
      <c r="CL249" s="116"/>
      <c r="CM249" s="116"/>
      <c r="CN249" s="116"/>
      <c r="CO249" s="116"/>
      <c r="CP249" s="116"/>
      <c r="CQ249" s="116"/>
      <c r="CR249" s="116"/>
      <c r="CS249" s="116"/>
      <c r="CT249" s="116"/>
      <c r="CU249" s="116"/>
      <c r="CV249" s="116"/>
      <c r="CW249" s="116"/>
      <c r="CX249" s="116"/>
      <c r="CY249" s="116"/>
    </row>
    <row r="250" spans="2:103"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  <c r="CJ250" s="116"/>
      <c r="CK250" s="116"/>
      <c r="CL250" s="116"/>
      <c r="CM250" s="116"/>
      <c r="CN250" s="116"/>
      <c r="CO250" s="116"/>
      <c r="CP250" s="116"/>
      <c r="CQ250" s="116"/>
      <c r="CR250" s="116"/>
      <c r="CS250" s="116"/>
      <c r="CT250" s="116"/>
      <c r="CU250" s="116"/>
      <c r="CV250" s="116"/>
      <c r="CW250" s="116"/>
      <c r="CX250" s="116"/>
      <c r="CY250" s="116"/>
    </row>
    <row r="251" spans="2:103"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  <c r="CJ251" s="116"/>
      <c r="CK251" s="116"/>
      <c r="CL251" s="116"/>
      <c r="CM251" s="116"/>
      <c r="CN251" s="116"/>
      <c r="CO251" s="116"/>
      <c r="CP251" s="116"/>
      <c r="CQ251" s="116"/>
      <c r="CR251" s="116"/>
      <c r="CS251" s="116"/>
      <c r="CT251" s="116"/>
      <c r="CU251" s="116"/>
      <c r="CV251" s="116"/>
      <c r="CW251" s="116"/>
      <c r="CX251" s="116"/>
      <c r="CY251" s="116"/>
    </row>
    <row r="252" spans="2:103"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  <c r="CJ252" s="116"/>
      <c r="CK252" s="116"/>
      <c r="CL252" s="116"/>
      <c r="CM252" s="116"/>
      <c r="CN252" s="116"/>
      <c r="CO252" s="116"/>
      <c r="CP252" s="116"/>
      <c r="CQ252" s="116"/>
      <c r="CR252" s="116"/>
      <c r="CS252" s="116"/>
      <c r="CT252" s="116"/>
      <c r="CU252" s="116"/>
      <c r="CV252" s="116"/>
      <c r="CW252" s="116"/>
      <c r="CX252" s="116"/>
      <c r="CY252" s="116"/>
    </row>
    <row r="253" spans="2:103"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  <c r="CJ253" s="116"/>
      <c r="CK253" s="116"/>
      <c r="CL253" s="116"/>
      <c r="CM253" s="116"/>
      <c r="CN253" s="116"/>
      <c r="CO253" s="116"/>
      <c r="CP253" s="116"/>
      <c r="CQ253" s="116"/>
      <c r="CR253" s="116"/>
      <c r="CS253" s="116"/>
      <c r="CT253" s="116"/>
      <c r="CU253" s="116"/>
      <c r="CV253" s="116"/>
      <c r="CW253" s="116"/>
      <c r="CX253" s="116"/>
      <c r="CY253" s="116"/>
    </row>
    <row r="254" spans="2:103"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  <c r="CJ254" s="116"/>
      <c r="CK254" s="116"/>
      <c r="CL254" s="116"/>
      <c r="CM254" s="116"/>
      <c r="CN254" s="116"/>
      <c r="CO254" s="116"/>
      <c r="CP254" s="116"/>
      <c r="CQ254" s="116"/>
      <c r="CR254" s="116"/>
      <c r="CS254" s="116"/>
      <c r="CT254" s="116"/>
      <c r="CU254" s="116"/>
      <c r="CV254" s="116"/>
      <c r="CW254" s="116"/>
      <c r="CX254" s="116"/>
      <c r="CY254" s="116"/>
    </row>
    <row r="255" spans="2:103"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  <c r="CJ255" s="116"/>
      <c r="CK255" s="116"/>
      <c r="CL255" s="116"/>
      <c r="CM255" s="116"/>
      <c r="CN255" s="116"/>
      <c r="CO255" s="116"/>
      <c r="CP255" s="116"/>
      <c r="CQ255" s="116"/>
      <c r="CR255" s="116"/>
      <c r="CS255" s="116"/>
      <c r="CT255" s="116"/>
      <c r="CU255" s="116"/>
      <c r="CV255" s="116"/>
      <c r="CW255" s="116"/>
      <c r="CX255" s="116"/>
      <c r="CY255" s="116"/>
    </row>
    <row r="256" spans="2:103"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  <c r="CJ256" s="116"/>
      <c r="CK256" s="116"/>
      <c r="CL256" s="116"/>
      <c r="CM256" s="116"/>
      <c r="CN256" s="116"/>
      <c r="CO256" s="116"/>
      <c r="CP256" s="116"/>
      <c r="CQ256" s="116"/>
      <c r="CR256" s="116"/>
      <c r="CS256" s="116"/>
      <c r="CT256" s="116"/>
      <c r="CU256" s="116"/>
      <c r="CV256" s="116"/>
      <c r="CW256" s="116"/>
      <c r="CX256" s="116"/>
      <c r="CY256" s="116"/>
    </row>
    <row r="257" spans="2:103"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  <c r="CJ257" s="116"/>
      <c r="CK257" s="116"/>
      <c r="CL257" s="116"/>
      <c r="CM257" s="116"/>
      <c r="CN257" s="116"/>
      <c r="CO257" s="116"/>
      <c r="CP257" s="116"/>
      <c r="CQ257" s="116"/>
      <c r="CR257" s="116"/>
      <c r="CS257" s="116"/>
      <c r="CT257" s="116"/>
      <c r="CU257" s="116"/>
      <c r="CV257" s="116"/>
      <c r="CW257" s="116"/>
      <c r="CX257" s="116"/>
      <c r="CY257" s="116"/>
    </row>
    <row r="258" spans="2:103"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  <c r="AA258" s="116"/>
      <c r="AB258" s="116"/>
      <c r="AC258" s="116"/>
      <c r="AD258" s="116"/>
      <c r="AE258" s="116"/>
      <c r="AF258" s="116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116"/>
      <c r="AQ258" s="116"/>
      <c r="AR258" s="116"/>
      <c r="AS258" s="116"/>
      <c r="AT258" s="116"/>
      <c r="AU258" s="116"/>
      <c r="AV258" s="116"/>
      <c r="AW258" s="116"/>
      <c r="AX258" s="116"/>
      <c r="AY258" s="116"/>
      <c r="AZ258" s="116"/>
      <c r="BA258" s="116"/>
      <c r="BB258" s="116"/>
      <c r="BC258" s="116"/>
      <c r="BD258" s="116"/>
      <c r="BE258" s="116"/>
      <c r="BF258" s="116"/>
      <c r="BG258" s="116"/>
      <c r="BH258" s="116"/>
      <c r="BI258" s="116"/>
      <c r="BJ258" s="116"/>
      <c r="BK258" s="116"/>
      <c r="BL258" s="116"/>
      <c r="BM258" s="116"/>
      <c r="BN258" s="116"/>
      <c r="BO258" s="116"/>
      <c r="BP258" s="116"/>
      <c r="BQ258" s="116"/>
      <c r="BR258" s="116"/>
      <c r="BS258" s="116"/>
      <c r="BT258" s="116"/>
      <c r="BU258" s="116"/>
      <c r="BV258" s="116"/>
      <c r="BW258" s="116"/>
      <c r="BX258" s="116"/>
      <c r="BY258" s="116"/>
      <c r="BZ258" s="116"/>
      <c r="CA258" s="116"/>
      <c r="CB258" s="116"/>
      <c r="CC258" s="116"/>
      <c r="CD258" s="116"/>
      <c r="CE258" s="116"/>
      <c r="CF258" s="116"/>
      <c r="CG258" s="116"/>
      <c r="CH258" s="116"/>
      <c r="CI258" s="116"/>
      <c r="CJ258" s="116"/>
      <c r="CK258" s="116"/>
      <c r="CL258" s="116"/>
      <c r="CM258" s="116"/>
      <c r="CN258" s="116"/>
      <c r="CO258" s="116"/>
      <c r="CP258" s="116"/>
      <c r="CQ258" s="116"/>
      <c r="CR258" s="116"/>
      <c r="CS258" s="116"/>
      <c r="CT258" s="116"/>
      <c r="CU258" s="116"/>
      <c r="CV258" s="116"/>
      <c r="CW258" s="116"/>
      <c r="CX258" s="116"/>
      <c r="CY258" s="116"/>
    </row>
    <row r="259" spans="2:103"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  <c r="AA259" s="116"/>
      <c r="AB259" s="116"/>
      <c r="AC259" s="116"/>
      <c r="AD259" s="116"/>
      <c r="AE259" s="116"/>
      <c r="AF259" s="116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16"/>
      <c r="BD259" s="116"/>
      <c r="BE259" s="116"/>
      <c r="BF259" s="116"/>
      <c r="BG259" s="116"/>
      <c r="BH259" s="116"/>
      <c r="BI259" s="116"/>
      <c r="BJ259" s="116"/>
      <c r="BK259" s="116"/>
      <c r="BL259" s="116"/>
      <c r="BM259" s="116"/>
      <c r="BN259" s="116"/>
      <c r="BO259" s="116"/>
      <c r="BP259" s="116"/>
      <c r="BQ259" s="116"/>
      <c r="BR259" s="116"/>
      <c r="BS259" s="116"/>
      <c r="BT259" s="116"/>
      <c r="BU259" s="116"/>
      <c r="BV259" s="116"/>
      <c r="BW259" s="116"/>
      <c r="BX259" s="116"/>
      <c r="BY259" s="116"/>
      <c r="BZ259" s="116"/>
      <c r="CA259" s="116"/>
      <c r="CB259" s="116"/>
      <c r="CC259" s="116"/>
      <c r="CD259" s="116"/>
      <c r="CE259" s="116"/>
      <c r="CF259" s="116"/>
      <c r="CG259" s="116"/>
      <c r="CH259" s="116"/>
      <c r="CI259" s="116"/>
      <c r="CJ259" s="116"/>
      <c r="CK259" s="116"/>
      <c r="CL259" s="116"/>
      <c r="CM259" s="116"/>
      <c r="CN259" s="116"/>
      <c r="CO259" s="116"/>
      <c r="CP259" s="116"/>
      <c r="CQ259" s="116"/>
      <c r="CR259" s="116"/>
      <c r="CS259" s="116"/>
      <c r="CT259" s="116"/>
      <c r="CU259" s="116"/>
      <c r="CV259" s="116"/>
      <c r="CW259" s="116"/>
      <c r="CX259" s="116"/>
      <c r="CY259" s="116"/>
    </row>
    <row r="260" spans="2:103"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  <c r="AA260" s="116"/>
      <c r="AB260" s="116"/>
      <c r="AC260" s="116"/>
      <c r="AD260" s="116"/>
      <c r="AE260" s="116"/>
      <c r="AF260" s="116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116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16"/>
      <c r="BD260" s="116"/>
      <c r="BE260" s="116"/>
      <c r="BF260" s="116"/>
      <c r="BG260" s="116"/>
      <c r="BH260" s="116"/>
      <c r="BI260" s="116"/>
      <c r="BJ260" s="116"/>
      <c r="BK260" s="116"/>
      <c r="BL260" s="116"/>
      <c r="BM260" s="116"/>
      <c r="BN260" s="116"/>
      <c r="BO260" s="116"/>
      <c r="BP260" s="116"/>
      <c r="BQ260" s="116"/>
      <c r="BR260" s="116"/>
      <c r="BS260" s="116"/>
      <c r="BT260" s="116"/>
      <c r="BU260" s="116"/>
      <c r="BV260" s="116"/>
      <c r="BW260" s="116"/>
      <c r="BX260" s="116"/>
      <c r="BY260" s="116"/>
      <c r="BZ260" s="116"/>
      <c r="CA260" s="116"/>
      <c r="CB260" s="116"/>
      <c r="CC260" s="116"/>
      <c r="CD260" s="116"/>
      <c r="CE260" s="116"/>
      <c r="CF260" s="116"/>
      <c r="CG260" s="116"/>
      <c r="CH260" s="116"/>
      <c r="CI260" s="116"/>
      <c r="CJ260" s="116"/>
      <c r="CK260" s="116"/>
      <c r="CL260" s="116"/>
      <c r="CM260" s="116"/>
      <c r="CN260" s="116"/>
      <c r="CO260" s="116"/>
      <c r="CP260" s="116"/>
      <c r="CQ260" s="116"/>
      <c r="CR260" s="116"/>
      <c r="CS260" s="116"/>
      <c r="CT260" s="116"/>
      <c r="CU260" s="116"/>
      <c r="CV260" s="116"/>
      <c r="CW260" s="116"/>
      <c r="CX260" s="116"/>
      <c r="CY260" s="116"/>
    </row>
    <row r="261" spans="2:103"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16"/>
      <c r="BD261" s="116"/>
      <c r="BE261" s="116"/>
      <c r="BF261" s="116"/>
      <c r="BG261" s="116"/>
      <c r="BH261" s="116"/>
      <c r="BI261" s="116"/>
      <c r="BJ261" s="116"/>
      <c r="BK261" s="116"/>
      <c r="BL261" s="116"/>
      <c r="BM261" s="116"/>
      <c r="BN261" s="116"/>
      <c r="BO261" s="116"/>
      <c r="BP261" s="116"/>
      <c r="BQ261" s="116"/>
      <c r="BR261" s="116"/>
      <c r="BS261" s="116"/>
      <c r="BT261" s="116"/>
      <c r="BU261" s="116"/>
      <c r="BV261" s="116"/>
      <c r="BW261" s="116"/>
      <c r="BX261" s="116"/>
      <c r="BY261" s="116"/>
      <c r="BZ261" s="116"/>
      <c r="CA261" s="116"/>
      <c r="CB261" s="116"/>
      <c r="CC261" s="116"/>
      <c r="CD261" s="116"/>
      <c r="CE261" s="116"/>
      <c r="CF261" s="116"/>
      <c r="CG261" s="116"/>
      <c r="CH261" s="116"/>
      <c r="CI261" s="116"/>
      <c r="CJ261" s="116"/>
      <c r="CK261" s="116"/>
      <c r="CL261" s="116"/>
      <c r="CM261" s="116"/>
      <c r="CN261" s="116"/>
      <c r="CO261" s="116"/>
      <c r="CP261" s="116"/>
      <c r="CQ261" s="116"/>
      <c r="CR261" s="116"/>
      <c r="CS261" s="116"/>
      <c r="CT261" s="116"/>
      <c r="CU261" s="116"/>
      <c r="CV261" s="116"/>
      <c r="CW261" s="116"/>
      <c r="CX261" s="116"/>
      <c r="CY261" s="116"/>
    </row>
    <row r="262" spans="2:103"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  <c r="AA262" s="116"/>
      <c r="AB262" s="116"/>
      <c r="AC262" s="116"/>
      <c r="AD262" s="116"/>
      <c r="AE262" s="116"/>
      <c r="AF262" s="116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116"/>
      <c r="BN262" s="116"/>
      <c r="BO262" s="116"/>
      <c r="BP262" s="116"/>
      <c r="BQ262" s="116"/>
      <c r="BR262" s="116"/>
      <c r="BS262" s="116"/>
      <c r="BT262" s="116"/>
      <c r="BU262" s="116"/>
      <c r="BV262" s="116"/>
      <c r="BW262" s="116"/>
      <c r="BX262" s="116"/>
      <c r="BY262" s="116"/>
      <c r="BZ262" s="116"/>
      <c r="CA262" s="116"/>
      <c r="CB262" s="116"/>
      <c r="CC262" s="116"/>
      <c r="CD262" s="116"/>
      <c r="CE262" s="116"/>
      <c r="CF262" s="116"/>
      <c r="CG262" s="116"/>
      <c r="CH262" s="116"/>
      <c r="CI262" s="116"/>
      <c r="CJ262" s="116"/>
      <c r="CK262" s="116"/>
      <c r="CL262" s="116"/>
      <c r="CM262" s="116"/>
      <c r="CN262" s="116"/>
      <c r="CO262" s="116"/>
      <c r="CP262" s="116"/>
      <c r="CQ262" s="116"/>
      <c r="CR262" s="116"/>
      <c r="CS262" s="116"/>
      <c r="CT262" s="116"/>
      <c r="CU262" s="116"/>
      <c r="CV262" s="116"/>
      <c r="CW262" s="116"/>
      <c r="CX262" s="116"/>
      <c r="CY262" s="116"/>
    </row>
    <row r="263" spans="2:103"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  <c r="AA263" s="116"/>
      <c r="AB263" s="116"/>
      <c r="AC263" s="116"/>
      <c r="AD263" s="116"/>
      <c r="AE263" s="116"/>
      <c r="AF263" s="116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16"/>
      <c r="BD263" s="116"/>
      <c r="BE263" s="116"/>
      <c r="BF263" s="116"/>
      <c r="BG263" s="116"/>
      <c r="BH263" s="116"/>
      <c r="BI263" s="116"/>
      <c r="BJ263" s="116"/>
      <c r="BK263" s="116"/>
      <c r="BL263" s="116"/>
      <c r="BM263" s="116"/>
      <c r="BN263" s="116"/>
      <c r="BO263" s="116"/>
      <c r="BP263" s="116"/>
      <c r="BQ263" s="116"/>
      <c r="BR263" s="116"/>
      <c r="BS263" s="116"/>
      <c r="BT263" s="116"/>
      <c r="BU263" s="116"/>
      <c r="BV263" s="116"/>
      <c r="BW263" s="116"/>
      <c r="BX263" s="116"/>
      <c r="BY263" s="116"/>
      <c r="BZ263" s="116"/>
      <c r="CA263" s="116"/>
      <c r="CB263" s="116"/>
      <c r="CC263" s="116"/>
      <c r="CD263" s="116"/>
      <c r="CE263" s="116"/>
      <c r="CF263" s="116"/>
      <c r="CG263" s="116"/>
      <c r="CH263" s="116"/>
      <c r="CI263" s="116"/>
      <c r="CJ263" s="116"/>
      <c r="CK263" s="116"/>
      <c r="CL263" s="116"/>
      <c r="CM263" s="116"/>
      <c r="CN263" s="116"/>
      <c r="CO263" s="116"/>
      <c r="CP263" s="116"/>
      <c r="CQ263" s="116"/>
      <c r="CR263" s="116"/>
      <c r="CS263" s="116"/>
      <c r="CT263" s="116"/>
      <c r="CU263" s="116"/>
      <c r="CV263" s="116"/>
      <c r="CW263" s="116"/>
      <c r="CX263" s="116"/>
      <c r="CY263" s="116"/>
    </row>
    <row r="264" spans="2:103"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  <c r="AA264" s="116"/>
      <c r="AB264" s="116"/>
      <c r="AC264" s="116"/>
      <c r="AD264" s="116"/>
      <c r="AE264" s="116"/>
      <c r="AF264" s="116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116"/>
      <c r="AQ264" s="116"/>
      <c r="AR264" s="116"/>
      <c r="AS264" s="116"/>
      <c r="AT264" s="116"/>
      <c r="AU264" s="116"/>
      <c r="AV264" s="116"/>
      <c r="AW264" s="116"/>
      <c r="AX264" s="116"/>
      <c r="AY264" s="116"/>
      <c r="AZ264" s="116"/>
      <c r="BA264" s="116"/>
      <c r="BB264" s="116"/>
      <c r="BC264" s="116"/>
      <c r="BD264" s="116"/>
      <c r="BE264" s="116"/>
      <c r="BF264" s="116"/>
      <c r="BG264" s="116"/>
      <c r="BH264" s="116"/>
      <c r="BI264" s="116"/>
      <c r="BJ264" s="116"/>
      <c r="BK264" s="116"/>
      <c r="BL264" s="116"/>
      <c r="BM264" s="116"/>
      <c r="BN264" s="116"/>
      <c r="BO264" s="116"/>
      <c r="BP264" s="116"/>
      <c r="BQ264" s="116"/>
      <c r="BR264" s="116"/>
      <c r="BS264" s="116"/>
      <c r="BT264" s="116"/>
      <c r="BU264" s="116"/>
      <c r="BV264" s="116"/>
      <c r="BW264" s="116"/>
      <c r="BX264" s="116"/>
      <c r="BY264" s="116"/>
      <c r="BZ264" s="116"/>
      <c r="CA264" s="116"/>
      <c r="CB264" s="116"/>
      <c r="CC264" s="116"/>
      <c r="CD264" s="116"/>
      <c r="CE264" s="116"/>
      <c r="CF264" s="116"/>
      <c r="CG264" s="116"/>
      <c r="CH264" s="116"/>
      <c r="CI264" s="116"/>
      <c r="CJ264" s="116"/>
      <c r="CK264" s="116"/>
      <c r="CL264" s="116"/>
      <c r="CM264" s="116"/>
      <c r="CN264" s="116"/>
      <c r="CO264" s="116"/>
      <c r="CP264" s="116"/>
      <c r="CQ264" s="116"/>
      <c r="CR264" s="116"/>
      <c r="CS264" s="116"/>
      <c r="CT264" s="116"/>
      <c r="CU264" s="116"/>
      <c r="CV264" s="116"/>
      <c r="CW264" s="116"/>
      <c r="CX264" s="116"/>
      <c r="CY264" s="116"/>
    </row>
    <row r="265" spans="2:103"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  <c r="AA265" s="116"/>
      <c r="AB265" s="116"/>
      <c r="AC265" s="116"/>
      <c r="AD265" s="116"/>
      <c r="AE265" s="116"/>
      <c r="AF265" s="116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116"/>
      <c r="AQ265" s="116"/>
      <c r="AR265" s="116"/>
      <c r="AS265" s="116"/>
      <c r="AT265" s="116"/>
      <c r="AU265" s="116"/>
      <c r="AV265" s="116"/>
      <c r="AW265" s="116"/>
      <c r="AX265" s="116"/>
      <c r="AY265" s="116"/>
      <c r="AZ265" s="116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116"/>
      <c r="BQ265" s="116"/>
      <c r="BR265" s="116"/>
      <c r="BS265" s="116"/>
      <c r="BT265" s="116"/>
      <c r="BU265" s="116"/>
      <c r="BV265" s="116"/>
      <c r="BW265" s="116"/>
      <c r="BX265" s="116"/>
      <c r="BY265" s="116"/>
      <c r="BZ265" s="116"/>
      <c r="CA265" s="116"/>
      <c r="CB265" s="116"/>
      <c r="CC265" s="116"/>
      <c r="CD265" s="116"/>
      <c r="CE265" s="116"/>
      <c r="CF265" s="116"/>
      <c r="CG265" s="116"/>
      <c r="CH265" s="116"/>
      <c r="CI265" s="116"/>
      <c r="CJ265" s="116"/>
      <c r="CK265" s="116"/>
      <c r="CL265" s="116"/>
      <c r="CM265" s="116"/>
      <c r="CN265" s="116"/>
      <c r="CO265" s="116"/>
      <c r="CP265" s="116"/>
      <c r="CQ265" s="116"/>
      <c r="CR265" s="116"/>
      <c r="CS265" s="116"/>
      <c r="CT265" s="116"/>
      <c r="CU265" s="116"/>
      <c r="CV265" s="116"/>
      <c r="CW265" s="116"/>
      <c r="CX265" s="116"/>
      <c r="CY265" s="116"/>
    </row>
    <row r="266" spans="2:103"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  <c r="AA266" s="116"/>
      <c r="AB266" s="116"/>
      <c r="AC266" s="116"/>
      <c r="AD266" s="116"/>
      <c r="AE266" s="116"/>
      <c r="AF266" s="116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116"/>
      <c r="AQ266" s="116"/>
      <c r="AR266" s="116"/>
      <c r="AS266" s="116"/>
      <c r="AT266" s="116"/>
      <c r="AU266" s="116"/>
      <c r="AV266" s="116"/>
      <c r="AW266" s="116"/>
      <c r="AX266" s="116"/>
      <c r="AY266" s="116"/>
      <c r="AZ266" s="116"/>
      <c r="BA266" s="116"/>
      <c r="BB266" s="116"/>
      <c r="BC266" s="116"/>
      <c r="BD266" s="116"/>
      <c r="BE266" s="116"/>
      <c r="BF266" s="116"/>
      <c r="BG266" s="116"/>
      <c r="BH266" s="116"/>
      <c r="BI266" s="116"/>
      <c r="BJ266" s="116"/>
      <c r="BK266" s="116"/>
      <c r="BL266" s="116"/>
      <c r="BM266" s="116"/>
      <c r="BN266" s="116"/>
      <c r="BO266" s="116"/>
      <c r="BP266" s="116"/>
      <c r="BQ266" s="116"/>
      <c r="BR266" s="116"/>
      <c r="BS266" s="116"/>
      <c r="BT266" s="116"/>
      <c r="BU266" s="116"/>
      <c r="BV266" s="116"/>
      <c r="BW266" s="116"/>
      <c r="BX266" s="116"/>
      <c r="BY266" s="116"/>
      <c r="BZ266" s="116"/>
      <c r="CA266" s="116"/>
      <c r="CB266" s="116"/>
      <c r="CC266" s="116"/>
      <c r="CD266" s="116"/>
      <c r="CE266" s="116"/>
      <c r="CF266" s="116"/>
      <c r="CG266" s="116"/>
      <c r="CH266" s="116"/>
      <c r="CI266" s="116"/>
      <c r="CJ266" s="116"/>
      <c r="CK266" s="116"/>
      <c r="CL266" s="116"/>
      <c r="CM266" s="116"/>
      <c r="CN266" s="116"/>
      <c r="CO266" s="116"/>
      <c r="CP266" s="116"/>
      <c r="CQ266" s="116"/>
      <c r="CR266" s="116"/>
      <c r="CS266" s="116"/>
      <c r="CT266" s="116"/>
      <c r="CU266" s="116"/>
      <c r="CV266" s="116"/>
      <c r="CW266" s="116"/>
      <c r="CX266" s="116"/>
      <c r="CY266" s="116"/>
    </row>
    <row r="267" spans="2:103"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  <c r="AA267" s="116"/>
      <c r="AB267" s="116"/>
      <c r="AC267" s="116"/>
      <c r="AD267" s="116"/>
      <c r="AE267" s="116"/>
      <c r="AF267" s="116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116"/>
      <c r="AQ267" s="116"/>
      <c r="AR267" s="116"/>
      <c r="AS267" s="116"/>
      <c r="AT267" s="116"/>
      <c r="AU267" s="116"/>
      <c r="AV267" s="116"/>
      <c r="AW267" s="116"/>
      <c r="AX267" s="116"/>
      <c r="AY267" s="116"/>
      <c r="AZ267" s="116"/>
      <c r="BA267" s="116"/>
      <c r="BB267" s="116"/>
      <c r="BC267" s="116"/>
      <c r="BD267" s="116"/>
      <c r="BE267" s="116"/>
      <c r="BF267" s="116"/>
      <c r="BG267" s="116"/>
      <c r="BH267" s="116"/>
      <c r="BI267" s="116"/>
      <c r="BJ267" s="116"/>
      <c r="BK267" s="116"/>
      <c r="BL267" s="116"/>
      <c r="BM267" s="116"/>
      <c r="BN267" s="116"/>
      <c r="BO267" s="116"/>
      <c r="BP267" s="116"/>
      <c r="BQ267" s="116"/>
      <c r="BR267" s="116"/>
      <c r="BS267" s="116"/>
      <c r="BT267" s="116"/>
      <c r="BU267" s="116"/>
      <c r="BV267" s="116"/>
      <c r="BW267" s="116"/>
      <c r="BX267" s="116"/>
      <c r="BY267" s="116"/>
      <c r="BZ267" s="116"/>
      <c r="CA267" s="116"/>
      <c r="CB267" s="116"/>
      <c r="CC267" s="116"/>
      <c r="CD267" s="116"/>
      <c r="CE267" s="116"/>
      <c r="CF267" s="116"/>
      <c r="CG267" s="116"/>
      <c r="CH267" s="116"/>
      <c r="CI267" s="116"/>
      <c r="CJ267" s="116"/>
      <c r="CK267" s="116"/>
      <c r="CL267" s="116"/>
      <c r="CM267" s="116"/>
      <c r="CN267" s="116"/>
      <c r="CO267" s="116"/>
      <c r="CP267" s="116"/>
      <c r="CQ267" s="116"/>
      <c r="CR267" s="116"/>
      <c r="CS267" s="116"/>
      <c r="CT267" s="116"/>
      <c r="CU267" s="116"/>
      <c r="CV267" s="116"/>
      <c r="CW267" s="116"/>
      <c r="CX267" s="116"/>
      <c r="CY267" s="116"/>
    </row>
    <row r="268" spans="2:103"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  <c r="AA268" s="116"/>
      <c r="AB268" s="116"/>
      <c r="AC268" s="116"/>
      <c r="AD268" s="116"/>
      <c r="AE268" s="116"/>
      <c r="AF268" s="116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116"/>
      <c r="AQ268" s="116"/>
      <c r="AR268" s="116"/>
      <c r="AS268" s="116"/>
      <c r="AT268" s="116"/>
      <c r="AU268" s="116"/>
      <c r="AV268" s="116"/>
      <c r="AW268" s="116"/>
      <c r="AX268" s="116"/>
      <c r="AY268" s="116"/>
      <c r="AZ268" s="116"/>
      <c r="BA268" s="116"/>
      <c r="BB268" s="116"/>
      <c r="BC268" s="116"/>
      <c r="BD268" s="116"/>
      <c r="BE268" s="116"/>
      <c r="BF268" s="116"/>
      <c r="BG268" s="116"/>
      <c r="BH268" s="116"/>
      <c r="BI268" s="116"/>
      <c r="BJ268" s="116"/>
      <c r="BK268" s="116"/>
      <c r="BL268" s="116"/>
      <c r="BM268" s="116"/>
      <c r="BN268" s="116"/>
      <c r="BO268" s="116"/>
      <c r="BP268" s="116"/>
      <c r="BQ268" s="116"/>
      <c r="BR268" s="116"/>
      <c r="BS268" s="116"/>
      <c r="BT268" s="116"/>
      <c r="BU268" s="116"/>
      <c r="BV268" s="116"/>
      <c r="BW268" s="116"/>
      <c r="BX268" s="116"/>
      <c r="BY268" s="116"/>
      <c r="BZ268" s="116"/>
      <c r="CA268" s="116"/>
      <c r="CB268" s="116"/>
      <c r="CC268" s="116"/>
      <c r="CD268" s="116"/>
      <c r="CE268" s="116"/>
      <c r="CF268" s="116"/>
      <c r="CG268" s="116"/>
      <c r="CH268" s="116"/>
      <c r="CI268" s="116"/>
      <c r="CJ268" s="116"/>
      <c r="CK268" s="116"/>
      <c r="CL268" s="116"/>
      <c r="CM268" s="116"/>
      <c r="CN268" s="116"/>
      <c r="CO268" s="116"/>
      <c r="CP268" s="116"/>
      <c r="CQ268" s="116"/>
      <c r="CR268" s="116"/>
      <c r="CS268" s="116"/>
      <c r="CT268" s="116"/>
      <c r="CU268" s="116"/>
      <c r="CV268" s="116"/>
      <c r="CW268" s="116"/>
      <c r="CX268" s="116"/>
      <c r="CY268" s="116"/>
    </row>
    <row r="269" spans="2:103"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  <c r="AA269" s="116"/>
      <c r="AB269" s="116"/>
      <c r="AC269" s="116"/>
      <c r="AD269" s="116"/>
      <c r="AE269" s="116"/>
      <c r="AF269" s="116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116"/>
      <c r="AQ269" s="116"/>
      <c r="AR269" s="116"/>
      <c r="AS269" s="116"/>
      <c r="AT269" s="116"/>
      <c r="AU269" s="116"/>
      <c r="AV269" s="116"/>
      <c r="AW269" s="116"/>
      <c r="AX269" s="116"/>
      <c r="AY269" s="116"/>
      <c r="AZ269" s="116"/>
      <c r="BA269" s="116"/>
      <c r="BB269" s="116"/>
      <c r="BC269" s="116"/>
      <c r="BD269" s="116"/>
      <c r="BE269" s="116"/>
      <c r="BF269" s="116"/>
      <c r="BG269" s="116"/>
      <c r="BH269" s="116"/>
      <c r="BI269" s="116"/>
      <c r="BJ269" s="116"/>
      <c r="BK269" s="116"/>
      <c r="BL269" s="116"/>
      <c r="BM269" s="116"/>
      <c r="BN269" s="116"/>
      <c r="BO269" s="116"/>
      <c r="BP269" s="116"/>
      <c r="BQ269" s="116"/>
      <c r="BR269" s="116"/>
      <c r="BS269" s="116"/>
      <c r="BT269" s="116"/>
      <c r="BU269" s="116"/>
      <c r="BV269" s="116"/>
      <c r="BW269" s="116"/>
      <c r="BX269" s="116"/>
      <c r="BY269" s="116"/>
      <c r="BZ269" s="116"/>
      <c r="CA269" s="116"/>
      <c r="CB269" s="116"/>
      <c r="CC269" s="116"/>
      <c r="CD269" s="116"/>
      <c r="CE269" s="116"/>
      <c r="CF269" s="116"/>
      <c r="CG269" s="116"/>
      <c r="CH269" s="116"/>
      <c r="CI269" s="116"/>
      <c r="CJ269" s="116"/>
      <c r="CK269" s="116"/>
      <c r="CL269" s="116"/>
      <c r="CM269" s="116"/>
      <c r="CN269" s="116"/>
      <c r="CO269" s="116"/>
      <c r="CP269" s="116"/>
      <c r="CQ269" s="116"/>
      <c r="CR269" s="116"/>
      <c r="CS269" s="116"/>
      <c r="CT269" s="116"/>
      <c r="CU269" s="116"/>
      <c r="CV269" s="116"/>
      <c r="CW269" s="116"/>
      <c r="CX269" s="116"/>
      <c r="CY269" s="116"/>
    </row>
    <row r="270" spans="2:103"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  <c r="AB270" s="116"/>
      <c r="AC270" s="116"/>
      <c r="AD270" s="116"/>
      <c r="AE270" s="116"/>
      <c r="AF270" s="116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116"/>
      <c r="AQ270" s="116"/>
      <c r="AR270" s="116"/>
      <c r="AS270" s="116"/>
      <c r="AT270" s="116"/>
      <c r="AU270" s="116"/>
      <c r="AV270" s="116"/>
      <c r="AW270" s="116"/>
      <c r="AX270" s="116"/>
      <c r="AY270" s="116"/>
      <c r="AZ270" s="116"/>
      <c r="BA270" s="116"/>
      <c r="BB270" s="116"/>
      <c r="BC270" s="116"/>
      <c r="BD270" s="116"/>
      <c r="BE270" s="116"/>
      <c r="BF270" s="116"/>
      <c r="BG270" s="116"/>
      <c r="BH270" s="116"/>
      <c r="BI270" s="116"/>
      <c r="BJ270" s="116"/>
      <c r="BK270" s="116"/>
      <c r="BL270" s="116"/>
      <c r="BM270" s="116"/>
      <c r="BN270" s="116"/>
      <c r="BO270" s="116"/>
      <c r="BP270" s="116"/>
      <c r="BQ270" s="116"/>
      <c r="BR270" s="116"/>
      <c r="BS270" s="116"/>
      <c r="BT270" s="116"/>
      <c r="BU270" s="116"/>
      <c r="BV270" s="116"/>
      <c r="BW270" s="116"/>
      <c r="BX270" s="116"/>
      <c r="BY270" s="116"/>
      <c r="BZ270" s="116"/>
      <c r="CA270" s="116"/>
      <c r="CB270" s="116"/>
      <c r="CC270" s="116"/>
      <c r="CD270" s="116"/>
      <c r="CE270" s="116"/>
      <c r="CF270" s="116"/>
      <c r="CG270" s="116"/>
      <c r="CH270" s="116"/>
      <c r="CI270" s="116"/>
      <c r="CJ270" s="116"/>
      <c r="CK270" s="116"/>
      <c r="CL270" s="116"/>
      <c r="CM270" s="116"/>
      <c r="CN270" s="116"/>
      <c r="CO270" s="116"/>
      <c r="CP270" s="116"/>
      <c r="CQ270" s="116"/>
      <c r="CR270" s="116"/>
      <c r="CS270" s="116"/>
      <c r="CT270" s="116"/>
      <c r="CU270" s="116"/>
      <c r="CV270" s="116"/>
      <c r="CW270" s="116"/>
      <c r="CX270" s="116"/>
      <c r="CY270" s="116"/>
    </row>
    <row r="271" spans="2:103"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  <c r="AA271" s="116"/>
      <c r="AB271" s="116"/>
      <c r="AC271" s="116"/>
      <c r="AD271" s="116"/>
      <c r="AE271" s="116"/>
      <c r="AF271" s="116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116"/>
      <c r="AQ271" s="116"/>
      <c r="AR271" s="116"/>
      <c r="AS271" s="116"/>
      <c r="AT271" s="116"/>
      <c r="AU271" s="116"/>
      <c r="AV271" s="116"/>
      <c r="AW271" s="116"/>
      <c r="AX271" s="116"/>
      <c r="AY271" s="116"/>
      <c r="AZ271" s="116"/>
      <c r="BA271" s="116"/>
      <c r="BB271" s="116"/>
      <c r="BC271" s="116"/>
      <c r="BD271" s="116"/>
      <c r="BE271" s="116"/>
      <c r="BF271" s="116"/>
      <c r="BG271" s="116"/>
      <c r="BH271" s="116"/>
      <c r="BI271" s="116"/>
      <c r="BJ271" s="116"/>
      <c r="BK271" s="116"/>
      <c r="BL271" s="116"/>
      <c r="BM271" s="116"/>
      <c r="BN271" s="116"/>
      <c r="BO271" s="116"/>
      <c r="BP271" s="116"/>
      <c r="BQ271" s="116"/>
      <c r="BR271" s="116"/>
      <c r="BS271" s="116"/>
      <c r="BT271" s="116"/>
      <c r="BU271" s="116"/>
      <c r="BV271" s="116"/>
      <c r="BW271" s="116"/>
      <c r="BX271" s="116"/>
      <c r="BY271" s="116"/>
      <c r="BZ271" s="116"/>
      <c r="CA271" s="116"/>
      <c r="CB271" s="116"/>
      <c r="CC271" s="116"/>
      <c r="CD271" s="116"/>
      <c r="CE271" s="116"/>
      <c r="CF271" s="116"/>
      <c r="CG271" s="116"/>
      <c r="CH271" s="116"/>
      <c r="CI271" s="116"/>
      <c r="CJ271" s="116"/>
      <c r="CK271" s="116"/>
      <c r="CL271" s="116"/>
      <c r="CM271" s="116"/>
      <c r="CN271" s="116"/>
      <c r="CO271" s="116"/>
      <c r="CP271" s="116"/>
      <c r="CQ271" s="116"/>
      <c r="CR271" s="116"/>
      <c r="CS271" s="116"/>
      <c r="CT271" s="116"/>
      <c r="CU271" s="116"/>
      <c r="CV271" s="116"/>
      <c r="CW271" s="116"/>
      <c r="CX271" s="116"/>
      <c r="CY271" s="116"/>
    </row>
    <row r="272" spans="2:103"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  <c r="AA272" s="116"/>
      <c r="AB272" s="116"/>
      <c r="AC272" s="116"/>
      <c r="AD272" s="116"/>
      <c r="AE272" s="116"/>
      <c r="AF272" s="116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116"/>
      <c r="AQ272" s="116"/>
      <c r="AR272" s="116"/>
      <c r="AS272" s="116"/>
      <c r="AT272" s="116"/>
      <c r="AU272" s="116"/>
      <c r="AV272" s="116"/>
      <c r="AW272" s="116"/>
      <c r="AX272" s="116"/>
      <c r="AY272" s="116"/>
      <c r="AZ272" s="116"/>
      <c r="BA272" s="116"/>
      <c r="BB272" s="116"/>
      <c r="BC272" s="116"/>
      <c r="BD272" s="116"/>
      <c r="BE272" s="116"/>
      <c r="BF272" s="116"/>
      <c r="BG272" s="116"/>
      <c r="BH272" s="116"/>
      <c r="BI272" s="116"/>
      <c r="BJ272" s="116"/>
      <c r="BK272" s="116"/>
      <c r="BL272" s="116"/>
      <c r="BM272" s="116"/>
      <c r="BN272" s="116"/>
      <c r="BO272" s="116"/>
      <c r="BP272" s="116"/>
      <c r="BQ272" s="116"/>
      <c r="BR272" s="116"/>
      <c r="BS272" s="116"/>
      <c r="BT272" s="116"/>
      <c r="BU272" s="116"/>
      <c r="BV272" s="116"/>
      <c r="BW272" s="116"/>
      <c r="BX272" s="116"/>
      <c r="BY272" s="116"/>
      <c r="BZ272" s="116"/>
      <c r="CA272" s="116"/>
      <c r="CB272" s="116"/>
      <c r="CC272" s="116"/>
      <c r="CD272" s="116"/>
      <c r="CE272" s="116"/>
      <c r="CF272" s="116"/>
      <c r="CG272" s="116"/>
      <c r="CH272" s="116"/>
      <c r="CI272" s="116"/>
      <c r="CJ272" s="116"/>
      <c r="CK272" s="116"/>
      <c r="CL272" s="116"/>
      <c r="CM272" s="116"/>
      <c r="CN272" s="116"/>
      <c r="CO272" s="116"/>
      <c r="CP272" s="116"/>
      <c r="CQ272" s="116"/>
      <c r="CR272" s="116"/>
      <c r="CS272" s="116"/>
      <c r="CT272" s="116"/>
      <c r="CU272" s="116"/>
      <c r="CV272" s="116"/>
      <c r="CW272" s="116"/>
      <c r="CX272" s="116"/>
      <c r="CY272" s="116"/>
    </row>
    <row r="273" spans="2:103"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  <c r="AA273" s="116"/>
      <c r="AB273" s="116"/>
      <c r="AC273" s="116"/>
      <c r="AD273" s="116"/>
      <c r="AE273" s="116"/>
      <c r="AF273" s="116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116"/>
      <c r="AQ273" s="116"/>
      <c r="AR273" s="116"/>
      <c r="AS273" s="116"/>
      <c r="AT273" s="116"/>
      <c r="AU273" s="116"/>
      <c r="AV273" s="116"/>
      <c r="AW273" s="116"/>
      <c r="AX273" s="116"/>
      <c r="AY273" s="116"/>
      <c r="AZ273" s="116"/>
      <c r="BA273" s="116"/>
      <c r="BB273" s="116"/>
      <c r="BC273" s="116"/>
      <c r="BD273" s="116"/>
      <c r="BE273" s="116"/>
      <c r="BF273" s="116"/>
      <c r="BG273" s="116"/>
      <c r="BH273" s="116"/>
      <c r="BI273" s="116"/>
      <c r="BJ273" s="116"/>
      <c r="BK273" s="116"/>
      <c r="BL273" s="116"/>
      <c r="BM273" s="116"/>
      <c r="BN273" s="116"/>
      <c r="BO273" s="116"/>
      <c r="BP273" s="116"/>
      <c r="BQ273" s="116"/>
      <c r="BR273" s="116"/>
      <c r="BS273" s="116"/>
      <c r="BT273" s="116"/>
      <c r="BU273" s="116"/>
      <c r="BV273" s="116"/>
      <c r="BW273" s="116"/>
      <c r="BX273" s="116"/>
      <c r="BY273" s="116"/>
      <c r="BZ273" s="116"/>
      <c r="CA273" s="116"/>
      <c r="CB273" s="116"/>
      <c r="CC273" s="116"/>
      <c r="CD273" s="116"/>
      <c r="CE273" s="116"/>
      <c r="CF273" s="116"/>
      <c r="CG273" s="116"/>
      <c r="CH273" s="116"/>
      <c r="CI273" s="116"/>
      <c r="CJ273" s="116"/>
      <c r="CK273" s="116"/>
      <c r="CL273" s="116"/>
      <c r="CM273" s="116"/>
      <c r="CN273" s="116"/>
      <c r="CO273" s="116"/>
      <c r="CP273" s="116"/>
      <c r="CQ273" s="116"/>
      <c r="CR273" s="116"/>
      <c r="CS273" s="116"/>
      <c r="CT273" s="116"/>
      <c r="CU273" s="116"/>
      <c r="CV273" s="116"/>
      <c r="CW273" s="116"/>
      <c r="CX273" s="116"/>
      <c r="CY273" s="116"/>
    </row>
    <row r="274" spans="2:103"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  <c r="AA274" s="116"/>
      <c r="AB274" s="116"/>
      <c r="AC274" s="116"/>
      <c r="AD274" s="116"/>
      <c r="AE274" s="116"/>
      <c r="AF274" s="116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116"/>
      <c r="AQ274" s="116"/>
      <c r="AR274" s="116"/>
      <c r="AS274" s="116"/>
      <c r="AT274" s="116"/>
      <c r="AU274" s="116"/>
      <c r="AV274" s="116"/>
      <c r="AW274" s="116"/>
      <c r="AX274" s="116"/>
      <c r="AY274" s="116"/>
      <c r="AZ274" s="116"/>
      <c r="BA274" s="116"/>
      <c r="BB274" s="116"/>
      <c r="BC274" s="116"/>
      <c r="BD274" s="116"/>
      <c r="BE274" s="116"/>
      <c r="BF274" s="116"/>
      <c r="BG274" s="116"/>
      <c r="BH274" s="116"/>
      <c r="BI274" s="116"/>
      <c r="BJ274" s="116"/>
      <c r="BK274" s="116"/>
      <c r="BL274" s="116"/>
      <c r="BM274" s="116"/>
      <c r="BN274" s="116"/>
      <c r="BO274" s="116"/>
      <c r="BP274" s="116"/>
      <c r="BQ274" s="116"/>
      <c r="BR274" s="116"/>
      <c r="BS274" s="116"/>
      <c r="BT274" s="116"/>
      <c r="BU274" s="116"/>
      <c r="BV274" s="116"/>
      <c r="BW274" s="116"/>
      <c r="BX274" s="116"/>
      <c r="BY274" s="116"/>
      <c r="BZ274" s="116"/>
      <c r="CA274" s="116"/>
      <c r="CB274" s="116"/>
      <c r="CC274" s="116"/>
      <c r="CD274" s="116"/>
      <c r="CE274" s="116"/>
      <c r="CF274" s="116"/>
      <c r="CG274" s="116"/>
      <c r="CH274" s="116"/>
      <c r="CI274" s="116"/>
      <c r="CJ274" s="116"/>
      <c r="CK274" s="116"/>
      <c r="CL274" s="116"/>
      <c r="CM274" s="116"/>
      <c r="CN274" s="116"/>
      <c r="CO274" s="116"/>
      <c r="CP274" s="116"/>
      <c r="CQ274" s="116"/>
      <c r="CR274" s="116"/>
      <c r="CS274" s="116"/>
      <c r="CT274" s="116"/>
      <c r="CU274" s="116"/>
      <c r="CV274" s="116"/>
      <c r="CW274" s="116"/>
      <c r="CX274" s="116"/>
      <c r="CY274" s="116"/>
    </row>
    <row r="275" spans="2:103"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116"/>
      <c r="AQ275" s="116"/>
      <c r="AR275" s="116"/>
      <c r="AS275" s="116"/>
      <c r="AT275" s="116"/>
      <c r="AU275" s="116"/>
      <c r="AV275" s="116"/>
      <c r="AW275" s="116"/>
      <c r="AX275" s="116"/>
      <c r="AY275" s="116"/>
      <c r="AZ275" s="116"/>
      <c r="BA275" s="116"/>
      <c r="BB275" s="116"/>
      <c r="BC275" s="116"/>
      <c r="BD275" s="116"/>
      <c r="BE275" s="116"/>
      <c r="BF275" s="116"/>
      <c r="BG275" s="116"/>
      <c r="BH275" s="116"/>
      <c r="BI275" s="116"/>
      <c r="BJ275" s="116"/>
      <c r="BK275" s="116"/>
      <c r="BL275" s="116"/>
      <c r="BM275" s="116"/>
      <c r="BN275" s="116"/>
      <c r="BO275" s="116"/>
      <c r="BP275" s="116"/>
      <c r="BQ275" s="116"/>
      <c r="BR275" s="116"/>
      <c r="BS275" s="116"/>
      <c r="BT275" s="116"/>
      <c r="BU275" s="116"/>
      <c r="BV275" s="116"/>
      <c r="BW275" s="116"/>
      <c r="BX275" s="116"/>
      <c r="BY275" s="116"/>
      <c r="BZ275" s="116"/>
      <c r="CA275" s="116"/>
      <c r="CB275" s="116"/>
      <c r="CC275" s="116"/>
      <c r="CD275" s="116"/>
      <c r="CE275" s="116"/>
      <c r="CF275" s="116"/>
      <c r="CG275" s="116"/>
      <c r="CH275" s="116"/>
      <c r="CI275" s="116"/>
      <c r="CJ275" s="116"/>
      <c r="CK275" s="116"/>
      <c r="CL275" s="116"/>
      <c r="CM275" s="116"/>
      <c r="CN275" s="116"/>
      <c r="CO275" s="116"/>
      <c r="CP275" s="116"/>
      <c r="CQ275" s="116"/>
      <c r="CR275" s="116"/>
      <c r="CS275" s="116"/>
      <c r="CT275" s="116"/>
      <c r="CU275" s="116"/>
      <c r="CV275" s="116"/>
      <c r="CW275" s="116"/>
      <c r="CX275" s="116"/>
      <c r="CY275" s="116"/>
    </row>
    <row r="276" spans="2:103"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  <c r="AA276" s="116"/>
      <c r="AB276" s="116"/>
      <c r="AC276" s="116"/>
      <c r="AD276" s="116"/>
      <c r="AE276" s="116"/>
      <c r="AF276" s="116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116"/>
      <c r="AQ276" s="116"/>
      <c r="AR276" s="116"/>
      <c r="AS276" s="116"/>
      <c r="AT276" s="116"/>
      <c r="AU276" s="116"/>
      <c r="AV276" s="116"/>
      <c r="AW276" s="116"/>
      <c r="AX276" s="116"/>
      <c r="AY276" s="116"/>
      <c r="AZ276" s="116"/>
      <c r="BA276" s="116"/>
      <c r="BB276" s="116"/>
      <c r="BC276" s="116"/>
      <c r="BD276" s="116"/>
      <c r="BE276" s="116"/>
      <c r="BF276" s="116"/>
      <c r="BG276" s="116"/>
      <c r="BH276" s="116"/>
      <c r="BI276" s="116"/>
      <c r="BJ276" s="116"/>
      <c r="BK276" s="116"/>
      <c r="BL276" s="116"/>
      <c r="BM276" s="116"/>
      <c r="BN276" s="116"/>
      <c r="BO276" s="116"/>
      <c r="BP276" s="116"/>
      <c r="BQ276" s="116"/>
      <c r="BR276" s="116"/>
      <c r="BS276" s="116"/>
      <c r="BT276" s="116"/>
      <c r="BU276" s="116"/>
      <c r="BV276" s="116"/>
      <c r="BW276" s="116"/>
      <c r="BX276" s="116"/>
      <c r="BY276" s="116"/>
      <c r="BZ276" s="116"/>
      <c r="CA276" s="116"/>
      <c r="CB276" s="116"/>
      <c r="CC276" s="116"/>
      <c r="CD276" s="116"/>
      <c r="CE276" s="116"/>
      <c r="CF276" s="116"/>
      <c r="CG276" s="116"/>
      <c r="CH276" s="116"/>
      <c r="CI276" s="116"/>
      <c r="CJ276" s="116"/>
      <c r="CK276" s="116"/>
      <c r="CL276" s="116"/>
      <c r="CM276" s="116"/>
      <c r="CN276" s="116"/>
      <c r="CO276" s="116"/>
      <c r="CP276" s="116"/>
      <c r="CQ276" s="116"/>
      <c r="CR276" s="116"/>
      <c r="CS276" s="116"/>
      <c r="CT276" s="116"/>
      <c r="CU276" s="116"/>
      <c r="CV276" s="116"/>
      <c r="CW276" s="116"/>
      <c r="CX276" s="116"/>
      <c r="CY276" s="116"/>
    </row>
    <row r="277" spans="2:103"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  <c r="AA277" s="116"/>
      <c r="AB277" s="116"/>
      <c r="AC277" s="116"/>
      <c r="AD277" s="116"/>
      <c r="AE277" s="116"/>
      <c r="AF277" s="116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116"/>
      <c r="AQ277" s="116"/>
      <c r="AR277" s="116"/>
      <c r="AS277" s="116"/>
      <c r="AT277" s="116"/>
      <c r="AU277" s="116"/>
      <c r="AV277" s="116"/>
      <c r="AW277" s="116"/>
      <c r="AX277" s="116"/>
      <c r="AY277" s="116"/>
      <c r="AZ277" s="116"/>
      <c r="BA277" s="116"/>
      <c r="BB277" s="116"/>
      <c r="BC277" s="116"/>
      <c r="BD277" s="116"/>
      <c r="BE277" s="116"/>
      <c r="BF277" s="116"/>
      <c r="BG277" s="116"/>
      <c r="BH277" s="116"/>
      <c r="BI277" s="116"/>
      <c r="BJ277" s="116"/>
      <c r="BK277" s="116"/>
      <c r="BL277" s="116"/>
      <c r="BM277" s="116"/>
      <c r="BN277" s="116"/>
      <c r="BO277" s="116"/>
      <c r="BP277" s="116"/>
      <c r="BQ277" s="116"/>
      <c r="BR277" s="116"/>
      <c r="BS277" s="116"/>
      <c r="BT277" s="116"/>
      <c r="BU277" s="116"/>
      <c r="BV277" s="116"/>
      <c r="BW277" s="116"/>
      <c r="BX277" s="116"/>
      <c r="BY277" s="116"/>
      <c r="BZ277" s="116"/>
      <c r="CA277" s="116"/>
      <c r="CB277" s="116"/>
      <c r="CC277" s="116"/>
      <c r="CD277" s="116"/>
      <c r="CE277" s="116"/>
      <c r="CF277" s="116"/>
      <c r="CG277" s="116"/>
      <c r="CH277" s="116"/>
      <c r="CI277" s="116"/>
      <c r="CJ277" s="116"/>
      <c r="CK277" s="116"/>
      <c r="CL277" s="116"/>
      <c r="CM277" s="116"/>
      <c r="CN277" s="116"/>
      <c r="CO277" s="116"/>
      <c r="CP277" s="116"/>
      <c r="CQ277" s="116"/>
      <c r="CR277" s="116"/>
      <c r="CS277" s="116"/>
      <c r="CT277" s="116"/>
      <c r="CU277" s="116"/>
      <c r="CV277" s="116"/>
      <c r="CW277" s="116"/>
      <c r="CX277" s="116"/>
      <c r="CY277" s="116"/>
    </row>
    <row r="278" spans="2:103"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6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116"/>
      <c r="AQ278" s="116"/>
      <c r="AR278" s="116"/>
      <c r="AS278" s="116"/>
      <c r="AT278" s="116"/>
      <c r="AU278" s="116"/>
      <c r="AV278" s="116"/>
      <c r="AW278" s="116"/>
      <c r="AX278" s="116"/>
      <c r="AY278" s="116"/>
      <c r="AZ278" s="116"/>
      <c r="BA278" s="116"/>
      <c r="BB278" s="116"/>
      <c r="BC278" s="116"/>
      <c r="BD278" s="116"/>
      <c r="BE278" s="116"/>
      <c r="BF278" s="116"/>
      <c r="BG278" s="116"/>
      <c r="BH278" s="116"/>
      <c r="BI278" s="116"/>
      <c r="BJ278" s="116"/>
      <c r="BK278" s="116"/>
      <c r="BL278" s="116"/>
      <c r="BM278" s="116"/>
      <c r="BN278" s="116"/>
      <c r="BO278" s="116"/>
      <c r="BP278" s="116"/>
      <c r="BQ278" s="116"/>
      <c r="BR278" s="116"/>
      <c r="BS278" s="116"/>
      <c r="BT278" s="116"/>
      <c r="BU278" s="116"/>
      <c r="BV278" s="116"/>
      <c r="BW278" s="116"/>
      <c r="BX278" s="116"/>
      <c r="BY278" s="116"/>
      <c r="BZ278" s="116"/>
      <c r="CA278" s="116"/>
      <c r="CB278" s="116"/>
      <c r="CC278" s="116"/>
      <c r="CD278" s="116"/>
      <c r="CE278" s="116"/>
      <c r="CF278" s="116"/>
      <c r="CG278" s="116"/>
      <c r="CH278" s="116"/>
      <c r="CI278" s="116"/>
      <c r="CJ278" s="116"/>
      <c r="CK278" s="116"/>
      <c r="CL278" s="116"/>
      <c r="CM278" s="116"/>
      <c r="CN278" s="116"/>
      <c r="CO278" s="116"/>
      <c r="CP278" s="116"/>
      <c r="CQ278" s="116"/>
      <c r="CR278" s="116"/>
      <c r="CS278" s="116"/>
      <c r="CT278" s="116"/>
      <c r="CU278" s="116"/>
      <c r="CV278" s="116"/>
      <c r="CW278" s="116"/>
      <c r="CX278" s="116"/>
      <c r="CY278" s="116"/>
    </row>
    <row r="279" spans="2:103"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  <c r="AA279" s="116"/>
      <c r="AB279" s="116"/>
      <c r="AC279" s="116"/>
      <c r="AD279" s="116"/>
      <c r="AE279" s="116"/>
      <c r="AF279" s="116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116"/>
      <c r="AQ279" s="116"/>
      <c r="AR279" s="116"/>
      <c r="AS279" s="116"/>
      <c r="AT279" s="116"/>
      <c r="AU279" s="116"/>
      <c r="AV279" s="116"/>
      <c r="AW279" s="116"/>
      <c r="AX279" s="116"/>
      <c r="AY279" s="116"/>
      <c r="AZ279" s="116"/>
      <c r="BA279" s="116"/>
      <c r="BB279" s="116"/>
      <c r="BC279" s="116"/>
      <c r="BD279" s="116"/>
      <c r="BE279" s="116"/>
      <c r="BF279" s="116"/>
      <c r="BG279" s="116"/>
      <c r="BH279" s="116"/>
      <c r="BI279" s="116"/>
      <c r="BJ279" s="116"/>
      <c r="BK279" s="116"/>
      <c r="BL279" s="116"/>
      <c r="BM279" s="116"/>
      <c r="BN279" s="116"/>
      <c r="BO279" s="116"/>
      <c r="BP279" s="116"/>
      <c r="BQ279" s="116"/>
      <c r="BR279" s="116"/>
      <c r="BS279" s="116"/>
      <c r="BT279" s="116"/>
      <c r="BU279" s="116"/>
      <c r="BV279" s="116"/>
      <c r="BW279" s="116"/>
      <c r="BX279" s="116"/>
      <c r="BY279" s="116"/>
      <c r="BZ279" s="116"/>
      <c r="CA279" s="116"/>
      <c r="CB279" s="116"/>
      <c r="CC279" s="116"/>
      <c r="CD279" s="116"/>
      <c r="CE279" s="116"/>
      <c r="CF279" s="116"/>
      <c r="CG279" s="116"/>
      <c r="CH279" s="116"/>
      <c r="CI279" s="116"/>
      <c r="CJ279" s="116"/>
      <c r="CK279" s="116"/>
      <c r="CL279" s="116"/>
      <c r="CM279" s="116"/>
      <c r="CN279" s="116"/>
      <c r="CO279" s="116"/>
      <c r="CP279" s="116"/>
      <c r="CQ279" s="116"/>
      <c r="CR279" s="116"/>
      <c r="CS279" s="116"/>
      <c r="CT279" s="116"/>
      <c r="CU279" s="116"/>
      <c r="CV279" s="116"/>
      <c r="CW279" s="116"/>
      <c r="CX279" s="116"/>
      <c r="CY279" s="116"/>
    </row>
    <row r="280" spans="2:103"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16"/>
      <c r="AB280" s="116"/>
      <c r="AC280" s="116"/>
      <c r="AD280" s="116"/>
      <c r="AE280" s="116"/>
      <c r="AF280" s="116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116"/>
      <c r="AQ280" s="116"/>
      <c r="AR280" s="116"/>
      <c r="AS280" s="116"/>
      <c r="AT280" s="116"/>
      <c r="AU280" s="116"/>
      <c r="AV280" s="116"/>
      <c r="AW280" s="116"/>
      <c r="AX280" s="116"/>
      <c r="AY280" s="116"/>
      <c r="AZ280" s="116"/>
      <c r="BA280" s="116"/>
      <c r="BB280" s="116"/>
      <c r="BC280" s="116"/>
      <c r="BD280" s="116"/>
      <c r="BE280" s="116"/>
      <c r="BF280" s="116"/>
      <c r="BG280" s="116"/>
      <c r="BH280" s="116"/>
      <c r="BI280" s="116"/>
      <c r="BJ280" s="116"/>
      <c r="BK280" s="116"/>
      <c r="BL280" s="116"/>
      <c r="BM280" s="116"/>
      <c r="BN280" s="116"/>
      <c r="BO280" s="116"/>
      <c r="BP280" s="116"/>
      <c r="BQ280" s="116"/>
      <c r="BR280" s="116"/>
      <c r="BS280" s="116"/>
      <c r="BT280" s="116"/>
      <c r="BU280" s="116"/>
      <c r="BV280" s="116"/>
      <c r="BW280" s="116"/>
      <c r="BX280" s="116"/>
      <c r="BY280" s="116"/>
      <c r="BZ280" s="116"/>
      <c r="CA280" s="116"/>
      <c r="CB280" s="116"/>
      <c r="CC280" s="116"/>
      <c r="CD280" s="116"/>
      <c r="CE280" s="116"/>
      <c r="CF280" s="116"/>
      <c r="CG280" s="116"/>
      <c r="CH280" s="116"/>
      <c r="CI280" s="116"/>
      <c r="CJ280" s="116"/>
      <c r="CK280" s="116"/>
      <c r="CL280" s="116"/>
      <c r="CM280" s="116"/>
      <c r="CN280" s="116"/>
      <c r="CO280" s="116"/>
      <c r="CP280" s="116"/>
      <c r="CQ280" s="116"/>
      <c r="CR280" s="116"/>
      <c r="CS280" s="116"/>
      <c r="CT280" s="116"/>
      <c r="CU280" s="116"/>
      <c r="CV280" s="116"/>
      <c r="CW280" s="116"/>
      <c r="CX280" s="116"/>
      <c r="CY280" s="116"/>
    </row>
    <row r="281" spans="2:103"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  <c r="AA281" s="116"/>
      <c r="AB281" s="116"/>
      <c r="AC281" s="116"/>
      <c r="AD281" s="116"/>
      <c r="AE281" s="116"/>
      <c r="AF281" s="116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116"/>
      <c r="AQ281" s="116"/>
      <c r="AR281" s="116"/>
      <c r="AS281" s="116"/>
      <c r="AT281" s="116"/>
      <c r="AU281" s="116"/>
      <c r="AV281" s="116"/>
      <c r="AW281" s="116"/>
      <c r="AX281" s="116"/>
      <c r="AY281" s="116"/>
      <c r="AZ281" s="116"/>
      <c r="BA281" s="116"/>
      <c r="BB281" s="116"/>
      <c r="BC281" s="116"/>
      <c r="BD281" s="116"/>
      <c r="BE281" s="116"/>
      <c r="BF281" s="116"/>
      <c r="BG281" s="116"/>
      <c r="BH281" s="116"/>
      <c r="BI281" s="116"/>
      <c r="BJ281" s="116"/>
      <c r="BK281" s="116"/>
      <c r="BL281" s="116"/>
      <c r="BM281" s="116"/>
      <c r="BN281" s="116"/>
      <c r="BO281" s="116"/>
      <c r="BP281" s="116"/>
      <c r="BQ281" s="116"/>
      <c r="BR281" s="116"/>
      <c r="BS281" s="116"/>
      <c r="BT281" s="116"/>
      <c r="BU281" s="116"/>
      <c r="BV281" s="116"/>
      <c r="BW281" s="116"/>
      <c r="BX281" s="116"/>
      <c r="BY281" s="116"/>
      <c r="BZ281" s="116"/>
      <c r="CA281" s="116"/>
      <c r="CB281" s="116"/>
      <c r="CC281" s="116"/>
      <c r="CD281" s="116"/>
      <c r="CE281" s="116"/>
      <c r="CF281" s="116"/>
      <c r="CG281" s="116"/>
      <c r="CH281" s="116"/>
      <c r="CI281" s="116"/>
      <c r="CJ281" s="116"/>
      <c r="CK281" s="116"/>
      <c r="CL281" s="116"/>
      <c r="CM281" s="116"/>
      <c r="CN281" s="116"/>
      <c r="CO281" s="116"/>
      <c r="CP281" s="116"/>
      <c r="CQ281" s="116"/>
      <c r="CR281" s="116"/>
      <c r="CS281" s="116"/>
      <c r="CT281" s="116"/>
      <c r="CU281" s="116"/>
      <c r="CV281" s="116"/>
      <c r="CW281" s="116"/>
      <c r="CX281" s="116"/>
      <c r="CY281" s="116"/>
    </row>
    <row r="282" spans="2:103"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  <c r="AA282" s="116"/>
      <c r="AB282" s="116"/>
      <c r="AC282" s="116"/>
      <c r="AD282" s="116"/>
      <c r="AE282" s="116"/>
      <c r="AF282" s="116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116"/>
      <c r="AQ282" s="116"/>
      <c r="AR282" s="116"/>
      <c r="AS282" s="116"/>
      <c r="AT282" s="116"/>
      <c r="AU282" s="116"/>
      <c r="AV282" s="116"/>
      <c r="AW282" s="116"/>
      <c r="AX282" s="116"/>
      <c r="AY282" s="116"/>
      <c r="AZ282" s="116"/>
      <c r="BA282" s="116"/>
      <c r="BB282" s="116"/>
      <c r="BC282" s="116"/>
      <c r="BD282" s="116"/>
      <c r="BE282" s="116"/>
      <c r="BF282" s="116"/>
      <c r="BG282" s="116"/>
      <c r="BH282" s="116"/>
      <c r="BI282" s="116"/>
      <c r="BJ282" s="116"/>
      <c r="BK282" s="116"/>
      <c r="BL282" s="116"/>
      <c r="BM282" s="116"/>
      <c r="BN282" s="116"/>
      <c r="BO282" s="116"/>
      <c r="BP282" s="116"/>
      <c r="BQ282" s="116"/>
      <c r="BR282" s="116"/>
      <c r="BS282" s="116"/>
      <c r="BT282" s="116"/>
      <c r="BU282" s="116"/>
      <c r="BV282" s="116"/>
      <c r="BW282" s="116"/>
      <c r="BX282" s="116"/>
      <c r="BY282" s="116"/>
      <c r="BZ282" s="116"/>
      <c r="CA282" s="116"/>
      <c r="CB282" s="116"/>
      <c r="CC282" s="116"/>
      <c r="CD282" s="116"/>
      <c r="CE282" s="116"/>
      <c r="CF282" s="116"/>
      <c r="CG282" s="116"/>
      <c r="CH282" s="116"/>
      <c r="CI282" s="116"/>
      <c r="CJ282" s="116"/>
      <c r="CK282" s="116"/>
      <c r="CL282" s="116"/>
      <c r="CM282" s="116"/>
      <c r="CN282" s="116"/>
      <c r="CO282" s="116"/>
      <c r="CP282" s="116"/>
      <c r="CQ282" s="116"/>
      <c r="CR282" s="116"/>
      <c r="CS282" s="116"/>
      <c r="CT282" s="116"/>
      <c r="CU282" s="116"/>
      <c r="CV282" s="116"/>
      <c r="CW282" s="116"/>
      <c r="CX282" s="116"/>
      <c r="CY282" s="116"/>
    </row>
    <row r="283" spans="2:103"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  <c r="AA283" s="116"/>
      <c r="AB283" s="116"/>
      <c r="AC283" s="116"/>
      <c r="AD283" s="116"/>
      <c r="AE283" s="116"/>
      <c r="AF283" s="116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116"/>
      <c r="AQ283" s="116"/>
      <c r="AR283" s="116"/>
      <c r="AS283" s="116"/>
      <c r="AT283" s="116"/>
      <c r="AU283" s="116"/>
      <c r="AV283" s="116"/>
      <c r="AW283" s="116"/>
      <c r="AX283" s="116"/>
      <c r="AY283" s="116"/>
      <c r="AZ283" s="116"/>
      <c r="BA283" s="116"/>
      <c r="BB283" s="116"/>
      <c r="BC283" s="116"/>
      <c r="BD283" s="116"/>
      <c r="BE283" s="116"/>
      <c r="BF283" s="116"/>
      <c r="BG283" s="116"/>
      <c r="BH283" s="116"/>
      <c r="BI283" s="116"/>
      <c r="BJ283" s="116"/>
      <c r="BK283" s="116"/>
      <c r="BL283" s="116"/>
      <c r="BM283" s="116"/>
      <c r="BN283" s="116"/>
      <c r="BO283" s="116"/>
      <c r="BP283" s="116"/>
      <c r="BQ283" s="116"/>
      <c r="BR283" s="116"/>
      <c r="BS283" s="116"/>
      <c r="BT283" s="116"/>
      <c r="BU283" s="116"/>
      <c r="BV283" s="116"/>
      <c r="BW283" s="116"/>
      <c r="BX283" s="116"/>
      <c r="BY283" s="116"/>
      <c r="BZ283" s="116"/>
      <c r="CA283" s="116"/>
      <c r="CB283" s="116"/>
      <c r="CC283" s="116"/>
      <c r="CD283" s="116"/>
      <c r="CE283" s="116"/>
      <c r="CF283" s="116"/>
      <c r="CG283" s="116"/>
      <c r="CH283" s="116"/>
      <c r="CI283" s="116"/>
      <c r="CJ283" s="116"/>
      <c r="CK283" s="116"/>
      <c r="CL283" s="116"/>
      <c r="CM283" s="116"/>
      <c r="CN283" s="116"/>
      <c r="CO283" s="116"/>
      <c r="CP283" s="116"/>
      <c r="CQ283" s="116"/>
      <c r="CR283" s="116"/>
      <c r="CS283" s="116"/>
      <c r="CT283" s="116"/>
      <c r="CU283" s="116"/>
      <c r="CV283" s="116"/>
      <c r="CW283" s="116"/>
      <c r="CX283" s="116"/>
      <c r="CY283" s="116"/>
    </row>
    <row r="284" spans="2:103"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116"/>
      <c r="AQ284" s="116"/>
      <c r="AR284" s="116"/>
      <c r="AS284" s="116"/>
      <c r="AT284" s="116"/>
      <c r="AU284" s="116"/>
      <c r="AV284" s="116"/>
      <c r="AW284" s="116"/>
      <c r="AX284" s="116"/>
      <c r="AY284" s="116"/>
      <c r="AZ284" s="116"/>
      <c r="BA284" s="116"/>
      <c r="BB284" s="116"/>
      <c r="BC284" s="116"/>
      <c r="BD284" s="116"/>
      <c r="BE284" s="116"/>
      <c r="BF284" s="116"/>
      <c r="BG284" s="116"/>
      <c r="BH284" s="116"/>
      <c r="BI284" s="116"/>
      <c r="BJ284" s="116"/>
      <c r="BK284" s="116"/>
      <c r="BL284" s="116"/>
      <c r="BM284" s="116"/>
      <c r="BN284" s="116"/>
      <c r="BO284" s="116"/>
      <c r="BP284" s="116"/>
      <c r="BQ284" s="116"/>
      <c r="BR284" s="116"/>
      <c r="BS284" s="116"/>
      <c r="BT284" s="116"/>
      <c r="BU284" s="116"/>
      <c r="BV284" s="116"/>
      <c r="BW284" s="116"/>
      <c r="BX284" s="116"/>
      <c r="BY284" s="116"/>
      <c r="BZ284" s="116"/>
      <c r="CA284" s="116"/>
      <c r="CB284" s="116"/>
      <c r="CC284" s="116"/>
      <c r="CD284" s="116"/>
      <c r="CE284" s="116"/>
      <c r="CF284" s="116"/>
      <c r="CG284" s="116"/>
      <c r="CH284" s="116"/>
      <c r="CI284" s="116"/>
      <c r="CJ284" s="116"/>
      <c r="CK284" s="116"/>
      <c r="CL284" s="116"/>
      <c r="CM284" s="116"/>
      <c r="CN284" s="116"/>
      <c r="CO284" s="116"/>
      <c r="CP284" s="116"/>
      <c r="CQ284" s="116"/>
      <c r="CR284" s="116"/>
      <c r="CS284" s="116"/>
      <c r="CT284" s="116"/>
      <c r="CU284" s="116"/>
      <c r="CV284" s="116"/>
      <c r="CW284" s="116"/>
      <c r="CX284" s="116"/>
      <c r="CY284" s="116"/>
    </row>
    <row r="285" spans="2:103"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  <c r="AA285" s="116"/>
      <c r="AB285" s="116"/>
      <c r="AC285" s="116"/>
      <c r="AD285" s="116"/>
      <c r="AE285" s="116"/>
      <c r="AF285" s="116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116"/>
      <c r="AQ285" s="116"/>
      <c r="AR285" s="116"/>
      <c r="AS285" s="116"/>
      <c r="AT285" s="116"/>
      <c r="AU285" s="116"/>
      <c r="AV285" s="116"/>
      <c r="AW285" s="116"/>
      <c r="AX285" s="116"/>
      <c r="AY285" s="116"/>
      <c r="AZ285" s="116"/>
      <c r="BA285" s="116"/>
      <c r="BB285" s="116"/>
      <c r="BC285" s="116"/>
      <c r="BD285" s="116"/>
      <c r="BE285" s="116"/>
      <c r="BF285" s="116"/>
      <c r="BG285" s="116"/>
      <c r="BH285" s="116"/>
      <c r="BI285" s="116"/>
      <c r="BJ285" s="116"/>
      <c r="BK285" s="116"/>
      <c r="BL285" s="116"/>
      <c r="BM285" s="116"/>
      <c r="BN285" s="116"/>
      <c r="BO285" s="116"/>
      <c r="BP285" s="116"/>
      <c r="BQ285" s="116"/>
      <c r="BR285" s="116"/>
      <c r="BS285" s="116"/>
      <c r="BT285" s="116"/>
      <c r="BU285" s="116"/>
      <c r="BV285" s="116"/>
      <c r="BW285" s="116"/>
      <c r="BX285" s="116"/>
      <c r="BY285" s="116"/>
      <c r="BZ285" s="116"/>
      <c r="CA285" s="116"/>
      <c r="CB285" s="116"/>
      <c r="CC285" s="116"/>
      <c r="CD285" s="116"/>
      <c r="CE285" s="116"/>
      <c r="CF285" s="116"/>
      <c r="CG285" s="116"/>
      <c r="CH285" s="116"/>
      <c r="CI285" s="116"/>
      <c r="CJ285" s="116"/>
      <c r="CK285" s="116"/>
      <c r="CL285" s="116"/>
      <c r="CM285" s="116"/>
      <c r="CN285" s="116"/>
      <c r="CO285" s="116"/>
      <c r="CP285" s="116"/>
      <c r="CQ285" s="116"/>
      <c r="CR285" s="116"/>
      <c r="CS285" s="116"/>
      <c r="CT285" s="116"/>
      <c r="CU285" s="116"/>
      <c r="CV285" s="116"/>
      <c r="CW285" s="116"/>
      <c r="CX285" s="116"/>
      <c r="CY285" s="116"/>
    </row>
    <row r="286" spans="2:103"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  <c r="AA286" s="116"/>
      <c r="AB286" s="116"/>
      <c r="AC286" s="116"/>
      <c r="AD286" s="116"/>
      <c r="AE286" s="116"/>
      <c r="AF286" s="116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116"/>
      <c r="AQ286" s="116"/>
      <c r="AR286" s="116"/>
      <c r="AS286" s="116"/>
      <c r="AT286" s="116"/>
      <c r="AU286" s="116"/>
      <c r="AV286" s="116"/>
      <c r="AW286" s="116"/>
      <c r="AX286" s="116"/>
      <c r="AY286" s="116"/>
      <c r="AZ286" s="116"/>
      <c r="BA286" s="116"/>
      <c r="BB286" s="116"/>
      <c r="BC286" s="116"/>
      <c r="BD286" s="116"/>
      <c r="BE286" s="116"/>
      <c r="BF286" s="116"/>
      <c r="BG286" s="116"/>
      <c r="BH286" s="116"/>
      <c r="BI286" s="116"/>
      <c r="BJ286" s="116"/>
      <c r="BK286" s="116"/>
      <c r="BL286" s="116"/>
      <c r="BM286" s="116"/>
      <c r="BN286" s="116"/>
      <c r="BO286" s="116"/>
      <c r="BP286" s="116"/>
      <c r="BQ286" s="116"/>
      <c r="BR286" s="116"/>
      <c r="BS286" s="116"/>
      <c r="BT286" s="116"/>
      <c r="BU286" s="116"/>
      <c r="BV286" s="116"/>
      <c r="BW286" s="116"/>
      <c r="BX286" s="116"/>
      <c r="BY286" s="116"/>
      <c r="BZ286" s="116"/>
      <c r="CA286" s="116"/>
      <c r="CB286" s="116"/>
      <c r="CC286" s="116"/>
      <c r="CD286" s="116"/>
      <c r="CE286" s="116"/>
      <c r="CF286" s="116"/>
      <c r="CG286" s="116"/>
      <c r="CH286" s="116"/>
      <c r="CI286" s="116"/>
      <c r="CJ286" s="116"/>
      <c r="CK286" s="116"/>
      <c r="CL286" s="116"/>
      <c r="CM286" s="116"/>
      <c r="CN286" s="116"/>
      <c r="CO286" s="116"/>
      <c r="CP286" s="116"/>
      <c r="CQ286" s="116"/>
      <c r="CR286" s="116"/>
      <c r="CS286" s="116"/>
      <c r="CT286" s="116"/>
      <c r="CU286" s="116"/>
      <c r="CV286" s="116"/>
      <c r="CW286" s="116"/>
      <c r="CX286" s="116"/>
      <c r="CY286" s="116"/>
    </row>
    <row r="287" spans="2:103"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  <c r="AA287" s="116"/>
      <c r="AB287" s="116"/>
      <c r="AC287" s="116"/>
      <c r="AD287" s="116"/>
      <c r="AE287" s="116"/>
      <c r="AF287" s="116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116"/>
      <c r="AQ287" s="116"/>
      <c r="AR287" s="116"/>
      <c r="AS287" s="116"/>
      <c r="AT287" s="116"/>
      <c r="AU287" s="116"/>
      <c r="AV287" s="116"/>
      <c r="AW287" s="116"/>
      <c r="AX287" s="116"/>
      <c r="AY287" s="116"/>
      <c r="AZ287" s="116"/>
      <c r="BA287" s="116"/>
      <c r="BB287" s="116"/>
      <c r="BC287" s="116"/>
      <c r="BD287" s="116"/>
      <c r="BE287" s="116"/>
      <c r="BF287" s="116"/>
      <c r="BG287" s="116"/>
      <c r="BH287" s="116"/>
      <c r="BI287" s="116"/>
      <c r="BJ287" s="116"/>
      <c r="BK287" s="116"/>
      <c r="BL287" s="116"/>
      <c r="BM287" s="116"/>
      <c r="BN287" s="116"/>
      <c r="BO287" s="116"/>
      <c r="BP287" s="116"/>
      <c r="BQ287" s="116"/>
      <c r="BR287" s="116"/>
      <c r="BS287" s="116"/>
      <c r="BT287" s="116"/>
      <c r="BU287" s="116"/>
      <c r="BV287" s="116"/>
      <c r="BW287" s="116"/>
      <c r="BX287" s="116"/>
      <c r="BY287" s="116"/>
      <c r="BZ287" s="116"/>
      <c r="CA287" s="116"/>
      <c r="CB287" s="116"/>
      <c r="CC287" s="116"/>
      <c r="CD287" s="116"/>
      <c r="CE287" s="116"/>
      <c r="CF287" s="116"/>
      <c r="CG287" s="116"/>
      <c r="CH287" s="116"/>
      <c r="CI287" s="116"/>
      <c r="CJ287" s="116"/>
      <c r="CK287" s="116"/>
      <c r="CL287" s="116"/>
      <c r="CM287" s="116"/>
      <c r="CN287" s="116"/>
      <c r="CO287" s="116"/>
      <c r="CP287" s="116"/>
      <c r="CQ287" s="116"/>
      <c r="CR287" s="116"/>
      <c r="CS287" s="116"/>
      <c r="CT287" s="116"/>
      <c r="CU287" s="116"/>
      <c r="CV287" s="116"/>
      <c r="CW287" s="116"/>
      <c r="CX287" s="116"/>
      <c r="CY287" s="116"/>
    </row>
    <row r="288" spans="2:103"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  <c r="AA288" s="116"/>
      <c r="AB288" s="116"/>
      <c r="AC288" s="116"/>
      <c r="AD288" s="116"/>
      <c r="AE288" s="116"/>
      <c r="AF288" s="116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116"/>
      <c r="AQ288" s="116"/>
      <c r="AR288" s="116"/>
      <c r="AS288" s="116"/>
      <c r="AT288" s="116"/>
      <c r="AU288" s="116"/>
      <c r="AV288" s="116"/>
      <c r="AW288" s="116"/>
      <c r="AX288" s="116"/>
      <c r="AY288" s="116"/>
      <c r="AZ288" s="116"/>
      <c r="BA288" s="116"/>
      <c r="BB288" s="116"/>
      <c r="BC288" s="116"/>
      <c r="BD288" s="116"/>
      <c r="BE288" s="116"/>
      <c r="BF288" s="116"/>
      <c r="BG288" s="116"/>
      <c r="BH288" s="116"/>
      <c r="BI288" s="116"/>
      <c r="BJ288" s="116"/>
      <c r="BK288" s="116"/>
      <c r="BL288" s="116"/>
      <c r="BM288" s="116"/>
      <c r="BN288" s="116"/>
      <c r="BO288" s="116"/>
      <c r="BP288" s="116"/>
      <c r="BQ288" s="116"/>
      <c r="BR288" s="116"/>
      <c r="BS288" s="116"/>
      <c r="BT288" s="116"/>
      <c r="BU288" s="116"/>
      <c r="BV288" s="116"/>
      <c r="BW288" s="116"/>
      <c r="BX288" s="116"/>
      <c r="BY288" s="116"/>
      <c r="BZ288" s="116"/>
      <c r="CA288" s="116"/>
      <c r="CB288" s="116"/>
      <c r="CC288" s="116"/>
      <c r="CD288" s="116"/>
      <c r="CE288" s="116"/>
      <c r="CF288" s="116"/>
      <c r="CG288" s="116"/>
      <c r="CH288" s="116"/>
      <c r="CI288" s="116"/>
      <c r="CJ288" s="116"/>
      <c r="CK288" s="116"/>
      <c r="CL288" s="116"/>
      <c r="CM288" s="116"/>
      <c r="CN288" s="116"/>
      <c r="CO288" s="116"/>
      <c r="CP288" s="116"/>
      <c r="CQ288" s="116"/>
      <c r="CR288" s="116"/>
      <c r="CS288" s="116"/>
      <c r="CT288" s="116"/>
      <c r="CU288" s="116"/>
      <c r="CV288" s="116"/>
      <c r="CW288" s="116"/>
      <c r="CX288" s="116"/>
      <c r="CY288" s="116"/>
    </row>
    <row r="289" spans="2:103"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  <c r="AA289" s="116"/>
      <c r="AB289" s="116"/>
      <c r="AC289" s="116"/>
      <c r="AD289" s="116"/>
      <c r="AE289" s="116"/>
      <c r="AF289" s="116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116"/>
      <c r="AQ289" s="116"/>
      <c r="AR289" s="116"/>
      <c r="AS289" s="116"/>
      <c r="AT289" s="116"/>
      <c r="AU289" s="116"/>
      <c r="AV289" s="116"/>
      <c r="AW289" s="116"/>
      <c r="AX289" s="116"/>
      <c r="AY289" s="116"/>
      <c r="AZ289" s="116"/>
      <c r="BA289" s="116"/>
      <c r="BB289" s="116"/>
      <c r="BC289" s="116"/>
      <c r="BD289" s="116"/>
      <c r="BE289" s="116"/>
      <c r="BF289" s="116"/>
      <c r="BG289" s="116"/>
      <c r="BH289" s="116"/>
      <c r="BI289" s="116"/>
      <c r="BJ289" s="116"/>
      <c r="BK289" s="116"/>
      <c r="BL289" s="116"/>
      <c r="BM289" s="116"/>
      <c r="BN289" s="116"/>
      <c r="BO289" s="116"/>
      <c r="BP289" s="116"/>
      <c r="BQ289" s="116"/>
      <c r="BR289" s="116"/>
      <c r="BS289" s="116"/>
      <c r="BT289" s="116"/>
      <c r="BU289" s="116"/>
      <c r="BV289" s="116"/>
      <c r="BW289" s="116"/>
      <c r="BX289" s="116"/>
      <c r="BY289" s="116"/>
      <c r="BZ289" s="116"/>
      <c r="CA289" s="116"/>
      <c r="CB289" s="116"/>
      <c r="CC289" s="116"/>
      <c r="CD289" s="116"/>
      <c r="CE289" s="116"/>
      <c r="CF289" s="116"/>
      <c r="CG289" s="116"/>
      <c r="CH289" s="116"/>
      <c r="CI289" s="116"/>
      <c r="CJ289" s="116"/>
      <c r="CK289" s="116"/>
      <c r="CL289" s="116"/>
      <c r="CM289" s="116"/>
      <c r="CN289" s="116"/>
      <c r="CO289" s="116"/>
      <c r="CP289" s="116"/>
      <c r="CQ289" s="116"/>
      <c r="CR289" s="116"/>
      <c r="CS289" s="116"/>
      <c r="CT289" s="116"/>
      <c r="CU289" s="116"/>
      <c r="CV289" s="116"/>
      <c r="CW289" s="116"/>
      <c r="CX289" s="116"/>
      <c r="CY289" s="116"/>
    </row>
    <row r="290" spans="2:103"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  <c r="AA290" s="116"/>
      <c r="AB290" s="116"/>
      <c r="AC290" s="116"/>
      <c r="AD290" s="116"/>
      <c r="AE290" s="116"/>
      <c r="AF290" s="116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116"/>
      <c r="AQ290" s="116"/>
      <c r="AR290" s="116"/>
      <c r="AS290" s="116"/>
      <c r="AT290" s="116"/>
      <c r="AU290" s="116"/>
      <c r="AV290" s="116"/>
      <c r="AW290" s="116"/>
      <c r="AX290" s="116"/>
      <c r="AY290" s="116"/>
      <c r="AZ290" s="116"/>
      <c r="BA290" s="116"/>
      <c r="BB290" s="116"/>
      <c r="BC290" s="116"/>
      <c r="BD290" s="116"/>
      <c r="BE290" s="116"/>
      <c r="BF290" s="116"/>
      <c r="BG290" s="116"/>
      <c r="BH290" s="116"/>
      <c r="BI290" s="116"/>
      <c r="BJ290" s="116"/>
      <c r="BK290" s="116"/>
      <c r="BL290" s="116"/>
      <c r="BM290" s="116"/>
      <c r="BN290" s="116"/>
      <c r="BO290" s="116"/>
      <c r="BP290" s="116"/>
      <c r="BQ290" s="116"/>
      <c r="BR290" s="116"/>
      <c r="BS290" s="116"/>
      <c r="BT290" s="116"/>
      <c r="BU290" s="116"/>
      <c r="BV290" s="116"/>
      <c r="BW290" s="116"/>
      <c r="BX290" s="116"/>
      <c r="BY290" s="116"/>
      <c r="BZ290" s="116"/>
      <c r="CA290" s="116"/>
      <c r="CB290" s="116"/>
      <c r="CC290" s="116"/>
      <c r="CD290" s="116"/>
      <c r="CE290" s="116"/>
      <c r="CF290" s="116"/>
      <c r="CG290" s="116"/>
      <c r="CH290" s="116"/>
      <c r="CI290" s="116"/>
      <c r="CJ290" s="116"/>
      <c r="CK290" s="116"/>
      <c r="CL290" s="116"/>
      <c r="CM290" s="116"/>
      <c r="CN290" s="116"/>
      <c r="CO290" s="116"/>
      <c r="CP290" s="116"/>
      <c r="CQ290" s="116"/>
      <c r="CR290" s="116"/>
      <c r="CS290" s="116"/>
      <c r="CT290" s="116"/>
      <c r="CU290" s="116"/>
      <c r="CV290" s="116"/>
      <c r="CW290" s="116"/>
      <c r="CX290" s="116"/>
      <c r="CY290" s="116"/>
    </row>
    <row r="291" spans="2:103"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  <c r="AA291" s="116"/>
      <c r="AB291" s="116"/>
      <c r="AC291" s="116"/>
      <c r="AD291" s="116"/>
      <c r="AE291" s="116"/>
      <c r="AF291" s="116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116"/>
      <c r="AQ291" s="116"/>
      <c r="AR291" s="116"/>
      <c r="AS291" s="116"/>
      <c r="AT291" s="116"/>
      <c r="AU291" s="116"/>
      <c r="AV291" s="116"/>
      <c r="AW291" s="116"/>
      <c r="AX291" s="116"/>
      <c r="AY291" s="116"/>
      <c r="AZ291" s="116"/>
      <c r="BA291" s="116"/>
      <c r="BB291" s="116"/>
      <c r="BC291" s="116"/>
      <c r="BD291" s="116"/>
      <c r="BE291" s="116"/>
      <c r="BF291" s="116"/>
      <c r="BG291" s="116"/>
      <c r="BH291" s="116"/>
      <c r="BI291" s="116"/>
      <c r="BJ291" s="116"/>
      <c r="BK291" s="116"/>
      <c r="BL291" s="116"/>
      <c r="BM291" s="116"/>
      <c r="BN291" s="116"/>
      <c r="BO291" s="116"/>
      <c r="BP291" s="116"/>
      <c r="BQ291" s="116"/>
      <c r="BR291" s="116"/>
      <c r="BS291" s="116"/>
      <c r="BT291" s="116"/>
      <c r="BU291" s="116"/>
      <c r="BV291" s="116"/>
      <c r="BW291" s="116"/>
      <c r="BX291" s="116"/>
      <c r="BY291" s="116"/>
      <c r="BZ291" s="116"/>
      <c r="CA291" s="116"/>
      <c r="CB291" s="116"/>
      <c r="CC291" s="116"/>
      <c r="CD291" s="116"/>
      <c r="CE291" s="116"/>
      <c r="CF291" s="116"/>
      <c r="CG291" s="116"/>
      <c r="CH291" s="116"/>
      <c r="CI291" s="116"/>
      <c r="CJ291" s="116"/>
      <c r="CK291" s="116"/>
      <c r="CL291" s="116"/>
      <c r="CM291" s="116"/>
      <c r="CN291" s="116"/>
      <c r="CO291" s="116"/>
      <c r="CP291" s="116"/>
      <c r="CQ291" s="116"/>
      <c r="CR291" s="116"/>
      <c r="CS291" s="116"/>
      <c r="CT291" s="116"/>
      <c r="CU291" s="116"/>
      <c r="CV291" s="116"/>
      <c r="CW291" s="116"/>
      <c r="CX291" s="116"/>
      <c r="CY291" s="116"/>
    </row>
    <row r="292" spans="2:103"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  <c r="AA292" s="116"/>
      <c r="AB292" s="116"/>
      <c r="AC292" s="116"/>
      <c r="AD292" s="116"/>
      <c r="AE292" s="116"/>
      <c r="AF292" s="116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116"/>
      <c r="AQ292" s="116"/>
      <c r="AR292" s="116"/>
      <c r="AS292" s="116"/>
      <c r="AT292" s="116"/>
      <c r="AU292" s="116"/>
      <c r="AV292" s="116"/>
      <c r="AW292" s="116"/>
      <c r="AX292" s="116"/>
      <c r="AY292" s="116"/>
      <c r="AZ292" s="116"/>
      <c r="BA292" s="116"/>
      <c r="BB292" s="116"/>
      <c r="BC292" s="116"/>
      <c r="BD292" s="116"/>
      <c r="BE292" s="116"/>
      <c r="BF292" s="116"/>
      <c r="BG292" s="116"/>
      <c r="BH292" s="116"/>
      <c r="BI292" s="116"/>
      <c r="BJ292" s="116"/>
      <c r="BK292" s="116"/>
      <c r="BL292" s="116"/>
      <c r="BM292" s="116"/>
      <c r="BN292" s="116"/>
      <c r="BO292" s="116"/>
      <c r="BP292" s="116"/>
      <c r="BQ292" s="116"/>
      <c r="BR292" s="116"/>
      <c r="BS292" s="116"/>
      <c r="BT292" s="116"/>
      <c r="BU292" s="116"/>
      <c r="BV292" s="116"/>
      <c r="BW292" s="116"/>
      <c r="BX292" s="116"/>
      <c r="BY292" s="116"/>
      <c r="BZ292" s="116"/>
      <c r="CA292" s="116"/>
      <c r="CB292" s="116"/>
      <c r="CC292" s="116"/>
      <c r="CD292" s="116"/>
      <c r="CE292" s="116"/>
      <c r="CF292" s="116"/>
      <c r="CG292" s="116"/>
      <c r="CH292" s="116"/>
      <c r="CI292" s="116"/>
      <c r="CJ292" s="116"/>
      <c r="CK292" s="116"/>
      <c r="CL292" s="116"/>
      <c r="CM292" s="116"/>
      <c r="CN292" s="116"/>
      <c r="CO292" s="116"/>
      <c r="CP292" s="116"/>
      <c r="CQ292" s="116"/>
      <c r="CR292" s="116"/>
      <c r="CS292" s="116"/>
      <c r="CT292" s="116"/>
      <c r="CU292" s="116"/>
      <c r="CV292" s="116"/>
      <c r="CW292" s="116"/>
      <c r="CX292" s="116"/>
      <c r="CY292" s="116"/>
    </row>
    <row r="293" spans="2:103"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  <c r="AA293" s="116"/>
      <c r="AB293" s="116"/>
      <c r="AC293" s="116"/>
      <c r="AD293" s="116"/>
      <c r="AE293" s="116"/>
      <c r="AF293" s="116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116"/>
      <c r="AQ293" s="116"/>
      <c r="AR293" s="116"/>
      <c r="AS293" s="116"/>
      <c r="AT293" s="116"/>
      <c r="AU293" s="116"/>
      <c r="AV293" s="116"/>
      <c r="AW293" s="116"/>
      <c r="AX293" s="116"/>
      <c r="AY293" s="116"/>
      <c r="AZ293" s="116"/>
      <c r="BA293" s="116"/>
      <c r="BB293" s="116"/>
      <c r="BC293" s="116"/>
      <c r="BD293" s="116"/>
      <c r="BE293" s="116"/>
      <c r="BF293" s="116"/>
      <c r="BG293" s="116"/>
      <c r="BH293" s="116"/>
      <c r="BI293" s="116"/>
      <c r="BJ293" s="116"/>
      <c r="BK293" s="116"/>
      <c r="BL293" s="116"/>
      <c r="BM293" s="116"/>
      <c r="BN293" s="116"/>
      <c r="BO293" s="116"/>
      <c r="BP293" s="116"/>
      <c r="BQ293" s="116"/>
      <c r="BR293" s="116"/>
      <c r="BS293" s="116"/>
      <c r="BT293" s="116"/>
      <c r="BU293" s="116"/>
      <c r="BV293" s="116"/>
      <c r="BW293" s="116"/>
      <c r="BX293" s="116"/>
      <c r="BY293" s="116"/>
      <c r="BZ293" s="116"/>
      <c r="CA293" s="116"/>
      <c r="CB293" s="116"/>
      <c r="CC293" s="116"/>
      <c r="CD293" s="116"/>
      <c r="CE293" s="116"/>
      <c r="CF293" s="116"/>
      <c r="CG293" s="116"/>
      <c r="CH293" s="116"/>
      <c r="CI293" s="116"/>
      <c r="CJ293" s="116"/>
      <c r="CK293" s="116"/>
      <c r="CL293" s="116"/>
      <c r="CM293" s="116"/>
      <c r="CN293" s="116"/>
      <c r="CO293" s="116"/>
      <c r="CP293" s="116"/>
      <c r="CQ293" s="116"/>
      <c r="CR293" s="116"/>
      <c r="CS293" s="116"/>
      <c r="CT293" s="116"/>
      <c r="CU293" s="116"/>
      <c r="CV293" s="116"/>
      <c r="CW293" s="116"/>
      <c r="CX293" s="116"/>
      <c r="CY293" s="116"/>
    </row>
    <row r="294" spans="2:103"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  <c r="AA294" s="116"/>
      <c r="AB294" s="116"/>
      <c r="AC294" s="116"/>
      <c r="AD294" s="116"/>
      <c r="AE294" s="116"/>
      <c r="AF294" s="116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116"/>
      <c r="AQ294" s="116"/>
      <c r="AR294" s="116"/>
      <c r="AS294" s="116"/>
      <c r="AT294" s="116"/>
      <c r="AU294" s="116"/>
      <c r="AV294" s="116"/>
      <c r="AW294" s="116"/>
      <c r="AX294" s="116"/>
      <c r="AY294" s="116"/>
      <c r="AZ294" s="116"/>
      <c r="BA294" s="116"/>
      <c r="BB294" s="116"/>
      <c r="BC294" s="116"/>
      <c r="BD294" s="116"/>
      <c r="BE294" s="116"/>
      <c r="BF294" s="116"/>
      <c r="BG294" s="116"/>
      <c r="BH294" s="116"/>
      <c r="BI294" s="116"/>
      <c r="BJ294" s="116"/>
      <c r="BK294" s="116"/>
      <c r="BL294" s="116"/>
      <c r="BM294" s="116"/>
      <c r="BN294" s="116"/>
      <c r="BO294" s="116"/>
      <c r="BP294" s="116"/>
      <c r="BQ294" s="116"/>
      <c r="BR294" s="116"/>
      <c r="BS294" s="116"/>
      <c r="BT294" s="116"/>
      <c r="BU294" s="116"/>
      <c r="BV294" s="116"/>
      <c r="BW294" s="116"/>
      <c r="BX294" s="116"/>
      <c r="BY294" s="116"/>
      <c r="BZ294" s="116"/>
      <c r="CA294" s="116"/>
      <c r="CB294" s="116"/>
      <c r="CC294" s="116"/>
      <c r="CD294" s="116"/>
      <c r="CE294" s="116"/>
      <c r="CF294" s="116"/>
      <c r="CG294" s="116"/>
      <c r="CH294" s="116"/>
      <c r="CI294" s="116"/>
      <c r="CJ294" s="116"/>
      <c r="CK294" s="116"/>
      <c r="CL294" s="116"/>
      <c r="CM294" s="116"/>
      <c r="CN294" s="116"/>
      <c r="CO294" s="116"/>
      <c r="CP294" s="116"/>
      <c r="CQ294" s="116"/>
      <c r="CR294" s="116"/>
      <c r="CS294" s="116"/>
      <c r="CT294" s="116"/>
      <c r="CU294" s="116"/>
      <c r="CV294" s="116"/>
      <c r="CW294" s="116"/>
      <c r="CX294" s="116"/>
      <c r="CY294" s="116"/>
    </row>
    <row r="295" spans="2:103"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  <c r="AA295" s="116"/>
      <c r="AB295" s="116"/>
      <c r="AC295" s="116"/>
      <c r="AD295" s="116"/>
      <c r="AE295" s="116"/>
      <c r="AF295" s="116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116"/>
      <c r="AQ295" s="116"/>
      <c r="AR295" s="116"/>
      <c r="AS295" s="116"/>
      <c r="AT295" s="116"/>
      <c r="AU295" s="116"/>
      <c r="AV295" s="116"/>
      <c r="AW295" s="116"/>
      <c r="AX295" s="116"/>
      <c r="AY295" s="116"/>
      <c r="AZ295" s="116"/>
      <c r="BA295" s="116"/>
      <c r="BB295" s="116"/>
      <c r="BC295" s="116"/>
      <c r="BD295" s="116"/>
      <c r="BE295" s="116"/>
      <c r="BF295" s="116"/>
      <c r="BG295" s="116"/>
      <c r="BH295" s="116"/>
      <c r="BI295" s="116"/>
      <c r="BJ295" s="116"/>
      <c r="BK295" s="116"/>
      <c r="BL295" s="116"/>
      <c r="BM295" s="116"/>
      <c r="BN295" s="116"/>
      <c r="BO295" s="116"/>
      <c r="BP295" s="116"/>
      <c r="BQ295" s="116"/>
      <c r="BR295" s="116"/>
      <c r="BS295" s="116"/>
      <c r="BT295" s="116"/>
      <c r="BU295" s="116"/>
      <c r="BV295" s="116"/>
      <c r="BW295" s="116"/>
      <c r="BX295" s="116"/>
      <c r="BY295" s="116"/>
      <c r="BZ295" s="116"/>
      <c r="CA295" s="116"/>
      <c r="CB295" s="116"/>
      <c r="CC295" s="116"/>
      <c r="CD295" s="116"/>
      <c r="CE295" s="116"/>
      <c r="CF295" s="116"/>
      <c r="CG295" s="116"/>
      <c r="CH295" s="116"/>
      <c r="CI295" s="116"/>
      <c r="CJ295" s="116"/>
      <c r="CK295" s="116"/>
      <c r="CL295" s="116"/>
      <c r="CM295" s="116"/>
      <c r="CN295" s="116"/>
      <c r="CO295" s="116"/>
      <c r="CP295" s="116"/>
      <c r="CQ295" s="116"/>
      <c r="CR295" s="116"/>
      <c r="CS295" s="116"/>
      <c r="CT295" s="116"/>
      <c r="CU295" s="116"/>
      <c r="CV295" s="116"/>
      <c r="CW295" s="116"/>
      <c r="CX295" s="116"/>
      <c r="CY295" s="116"/>
    </row>
    <row r="296" spans="2:103"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  <c r="AA296" s="116"/>
      <c r="AB296" s="116"/>
      <c r="AC296" s="116"/>
      <c r="AD296" s="116"/>
      <c r="AE296" s="116"/>
      <c r="AF296" s="116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116"/>
      <c r="AQ296" s="116"/>
      <c r="AR296" s="116"/>
      <c r="AS296" s="116"/>
      <c r="AT296" s="116"/>
      <c r="AU296" s="116"/>
      <c r="AV296" s="116"/>
      <c r="AW296" s="116"/>
      <c r="AX296" s="116"/>
      <c r="AY296" s="116"/>
      <c r="AZ296" s="116"/>
      <c r="BA296" s="116"/>
      <c r="BB296" s="116"/>
      <c r="BC296" s="116"/>
      <c r="BD296" s="116"/>
      <c r="BE296" s="116"/>
      <c r="BF296" s="116"/>
      <c r="BG296" s="116"/>
      <c r="BH296" s="116"/>
      <c r="BI296" s="116"/>
      <c r="BJ296" s="116"/>
      <c r="BK296" s="116"/>
      <c r="BL296" s="116"/>
      <c r="BM296" s="116"/>
      <c r="BN296" s="116"/>
      <c r="BO296" s="116"/>
      <c r="BP296" s="116"/>
      <c r="BQ296" s="116"/>
      <c r="BR296" s="116"/>
      <c r="BS296" s="116"/>
      <c r="BT296" s="116"/>
      <c r="BU296" s="116"/>
      <c r="BV296" s="116"/>
      <c r="BW296" s="116"/>
      <c r="BX296" s="116"/>
      <c r="BY296" s="116"/>
      <c r="BZ296" s="116"/>
      <c r="CA296" s="116"/>
      <c r="CB296" s="116"/>
      <c r="CC296" s="116"/>
      <c r="CD296" s="116"/>
      <c r="CE296" s="116"/>
      <c r="CF296" s="116"/>
      <c r="CG296" s="116"/>
      <c r="CH296" s="116"/>
      <c r="CI296" s="116"/>
      <c r="CJ296" s="116"/>
      <c r="CK296" s="116"/>
      <c r="CL296" s="116"/>
      <c r="CM296" s="116"/>
      <c r="CN296" s="116"/>
      <c r="CO296" s="116"/>
      <c r="CP296" s="116"/>
      <c r="CQ296" s="116"/>
      <c r="CR296" s="116"/>
      <c r="CS296" s="116"/>
      <c r="CT296" s="116"/>
      <c r="CU296" s="116"/>
      <c r="CV296" s="116"/>
      <c r="CW296" s="116"/>
      <c r="CX296" s="116"/>
      <c r="CY296" s="116"/>
    </row>
    <row r="297" spans="2:103"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16"/>
      <c r="AC297" s="116"/>
      <c r="AD297" s="116"/>
      <c r="AE297" s="116"/>
      <c r="AF297" s="116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116"/>
      <c r="AQ297" s="116"/>
      <c r="AR297" s="116"/>
      <c r="AS297" s="116"/>
      <c r="AT297" s="116"/>
      <c r="AU297" s="116"/>
      <c r="AV297" s="116"/>
      <c r="AW297" s="116"/>
      <c r="AX297" s="116"/>
      <c r="AY297" s="116"/>
      <c r="AZ297" s="116"/>
      <c r="BA297" s="116"/>
      <c r="BB297" s="116"/>
      <c r="BC297" s="116"/>
      <c r="BD297" s="116"/>
      <c r="BE297" s="116"/>
      <c r="BF297" s="116"/>
      <c r="BG297" s="116"/>
      <c r="BH297" s="116"/>
      <c r="BI297" s="116"/>
      <c r="BJ297" s="116"/>
      <c r="BK297" s="116"/>
      <c r="BL297" s="116"/>
      <c r="BM297" s="116"/>
      <c r="BN297" s="116"/>
      <c r="BO297" s="116"/>
      <c r="BP297" s="116"/>
      <c r="BQ297" s="116"/>
      <c r="BR297" s="116"/>
      <c r="BS297" s="116"/>
      <c r="BT297" s="116"/>
      <c r="BU297" s="116"/>
      <c r="BV297" s="116"/>
      <c r="BW297" s="116"/>
      <c r="BX297" s="116"/>
      <c r="BY297" s="116"/>
      <c r="BZ297" s="116"/>
      <c r="CA297" s="116"/>
      <c r="CB297" s="116"/>
      <c r="CC297" s="116"/>
      <c r="CD297" s="116"/>
      <c r="CE297" s="116"/>
      <c r="CF297" s="116"/>
      <c r="CG297" s="116"/>
      <c r="CH297" s="116"/>
      <c r="CI297" s="116"/>
      <c r="CJ297" s="116"/>
      <c r="CK297" s="116"/>
      <c r="CL297" s="116"/>
      <c r="CM297" s="116"/>
      <c r="CN297" s="116"/>
      <c r="CO297" s="116"/>
      <c r="CP297" s="116"/>
      <c r="CQ297" s="116"/>
      <c r="CR297" s="116"/>
      <c r="CS297" s="116"/>
      <c r="CT297" s="116"/>
      <c r="CU297" s="116"/>
      <c r="CV297" s="116"/>
      <c r="CW297" s="116"/>
      <c r="CX297" s="116"/>
      <c r="CY297" s="116"/>
    </row>
    <row r="298" spans="2:103"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  <c r="AA298" s="116"/>
      <c r="AB298" s="116"/>
      <c r="AC298" s="116"/>
      <c r="AD298" s="116"/>
      <c r="AE298" s="116"/>
      <c r="AF298" s="116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116"/>
      <c r="AQ298" s="116"/>
      <c r="AR298" s="116"/>
      <c r="AS298" s="116"/>
      <c r="AT298" s="116"/>
      <c r="AU298" s="116"/>
      <c r="AV298" s="116"/>
      <c r="AW298" s="116"/>
      <c r="AX298" s="116"/>
      <c r="AY298" s="116"/>
      <c r="AZ298" s="116"/>
      <c r="BA298" s="116"/>
      <c r="BB298" s="116"/>
      <c r="BC298" s="116"/>
      <c r="BD298" s="116"/>
      <c r="BE298" s="116"/>
      <c r="BF298" s="116"/>
      <c r="BG298" s="116"/>
      <c r="BH298" s="116"/>
      <c r="BI298" s="116"/>
      <c r="BJ298" s="116"/>
      <c r="BK298" s="116"/>
      <c r="BL298" s="116"/>
      <c r="BM298" s="116"/>
      <c r="BN298" s="116"/>
      <c r="BO298" s="116"/>
      <c r="BP298" s="116"/>
      <c r="BQ298" s="116"/>
      <c r="BR298" s="116"/>
      <c r="BS298" s="116"/>
      <c r="BT298" s="116"/>
      <c r="BU298" s="116"/>
      <c r="BV298" s="116"/>
      <c r="BW298" s="116"/>
      <c r="BX298" s="116"/>
      <c r="BY298" s="116"/>
      <c r="BZ298" s="116"/>
      <c r="CA298" s="116"/>
      <c r="CB298" s="116"/>
      <c r="CC298" s="116"/>
      <c r="CD298" s="116"/>
      <c r="CE298" s="116"/>
      <c r="CF298" s="116"/>
      <c r="CG298" s="116"/>
      <c r="CH298" s="116"/>
      <c r="CI298" s="116"/>
      <c r="CJ298" s="116"/>
      <c r="CK298" s="116"/>
      <c r="CL298" s="116"/>
      <c r="CM298" s="116"/>
      <c r="CN298" s="116"/>
      <c r="CO298" s="116"/>
      <c r="CP298" s="116"/>
      <c r="CQ298" s="116"/>
      <c r="CR298" s="116"/>
      <c r="CS298" s="116"/>
      <c r="CT298" s="116"/>
      <c r="CU298" s="116"/>
      <c r="CV298" s="116"/>
      <c r="CW298" s="116"/>
      <c r="CX298" s="116"/>
      <c r="CY298" s="116"/>
    </row>
    <row r="299" spans="2:103"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  <c r="AA299" s="116"/>
      <c r="AB299" s="116"/>
      <c r="AC299" s="116"/>
      <c r="AD299" s="116"/>
      <c r="AE299" s="116"/>
      <c r="AF299" s="116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116"/>
      <c r="AQ299" s="116"/>
      <c r="AR299" s="116"/>
      <c r="AS299" s="116"/>
      <c r="AT299" s="116"/>
      <c r="AU299" s="116"/>
      <c r="AV299" s="116"/>
      <c r="AW299" s="116"/>
      <c r="AX299" s="116"/>
      <c r="AY299" s="116"/>
      <c r="AZ299" s="116"/>
      <c r="BA299" s="116"/>
      <c r="BB299" s="116"/>
      <c r="BC299" s="116"/>
      <c r="BD299" s="116"/>
      <c r="BE299" s="116"/>
      <c r="BF299" s="116"/>
      <c r="BG299" s="116"/>
      <c r="BH299" s="116"/>
      <c r="BI299" s="116"/>
      <c r="BJ299" s="116"/>
      <c r="BK299" s="116"/>
      <c r="BL299" s="116"/>
      <c r="BM299" s="116"/>
      <c r="BN299" s="116"/>
      <c r="BO299" s="116"/>
      <c r="BP299" s="116"/>
      <c r="BQ299" s="116"/>
      <c r="BR299" s="116"/>
      <c r="BS299" s="116"/>
      <c r="BT299" s="116"/>
      <c r="BU299" s="116"/>
      <c r="BV299" s="116"/>
      <c r="BW299" s="116"/>
      <c r="BX299" s="116"/>
      <c r="BY299" s="116"/>
      <c r="BZ299" s="116"/>
      <c r="CA299" s="116"/>
      <c r="CB299" s="116"/>
      <c r="CC299" s="116"/>
      <c r="CD299" s="116"/>
      <c r="CE299" s="116"/>
      <c r="CF299" s="116"/>
      <c r="CG299" s="116"/>
      <c r="CH299" s="116"/>
      <c r="CI299" s="116"/>
      <c r="CJ299" s="116"/>
      <c r="CK299" s="116"/>
      <c r="CL299" s="116"/>
      <c r="CM299" s="116"/>
      <c r="CN299" s="116"/>
      <c r="CO299" s="116"/>
      <c r="CP299" s="116"/>
      <c r="CQ299" s="116"/>
      <c r="CR299" s="116"/>
      <c r="CS299" s="116"/>
      <c r="CT299" s="116"/>
      <c r="CU299" s="116"/>
      <c r="CV299" s="116"/>
      <c r="CW299" s="116"/>
      <c r="CX299" s="116"/>
      <c r="CY299" s="116"/>
    </row>
    <row r="300" spans="2:103"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  <c r="AA300" s="116"/>
      <c r="AB300" s="116"/>
      <c r="AC300" s="116"/>
      <c r="AD300" s="116"/>
      <c r="AE300" s="116"/>
      <c r="AF300" s="116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116"/>
      <c r="AQ300" s="116"/>
      <c r="AR300" s="116"/>
      <c r="AS300" s="116"/>
      <c r="AT300" s="116"/>
      <c r="AU300" s="116"/>
      <c r="AV300" s="116"/>
      <c r="AW300" s="116"/>
      <c r="AX300" s="116"/>
      <c r="AY300" s="116"/>
      <c r="AZ300" s="116"/>
      <c r="BA300" s="116"/>
      <c r="BB300" s="116"/>
      <c r="BC300" s="116"/>
      <c r="BD300" s="116"/>
      <c r="BE300" s="116"/>
      <c r="BF300" s="116"/>
      <c r="BG300" s="116"/>
      <c r="BH300" s="116"/>
      <c r="BI300" s="116"/>
      <c r="BJ300" s="116"/>
      <c r="BK300" s="116"/>
      <c r="BL300" s="116"/>
      <c r="BM300" s="116"/>
      <c r="BN300" s="116"/>
      <c r="BO300" s="116"/>
      <c r="BP300" s="116"/>
      <c r="BQ300" s="116"/>
      <c r="BR300" s="116"/>
      <c r="BS300" s="116"/>
      <c r="BT300" s="116"/>
      <c r="BU300" s="116"/>
      <c r="BV300" s="116"/>
      <c r="BW300" s="116"/>
      <c r="BX300" s="116"/>
      <c r="BY300" s="116"/>
      <c r="BZ300" s="116"/>
      <c r="CA300" s="116"/>
      <c r="CB300" s="116"/>
      <c r="CC300" s="116"/>
      <c r="CD300" s="116"/>
      <c r="CE300" s="116"/>
      <c r="CF300" s="116"/>
      <c r="CG300" s="116"/>
      <c r="CH300" s="116"/>
      <c r="CI300" s="116"/>
      <c r="CJ300" s="116"/>
      <c r="CK300" s="116"/>
      <c r="CL300" s="116"/>
      <c r="CM300" s="116"/>
      <c r="CN300" s="116"/>
      <c r="CO300" s="116"/>
      <c r="CP300" s="116"/>
      <c r="CQ300" s="116"/>
      <c r="CR300" s="116"/>
      <c r="CS300" s="116"/>
      <c r="CT300" s="116"/>
      <c r="CU300" s="116"/>
      <c r="CV300" s="116"/>
      <c r="CW300" s="116"/>
      <c r="CX300" s="116"/>
      <c r="CY300" s="116"/>
    </row>
    <row r="301" spans="2:103"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  <c r="AA301" s="116"/>
      <c r="AB301" s="116"/>
      <c r="AC301" s="116"/>
      <c r="AD301" s="116"/>
      <c r="AE301" s="116"/>
      <c r="AF301" s="116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116"/>
      <c r="AQ301" s="116"/>
      <c r="AR301" s="116"/>
      <c r="AS301" s="116"/>
      <c r="AT301" s="116"/>
      <c r="AU301" s="116"/>
      <c r="AV301" s="116"/>
      <c r="AW301" s="116"/>
      <c r="AX301" s="116"/>
      <c r="AY301" s="116"/>
      <c r="AZ301" s="116"/>
      <c r="BA301" s="116"/>
      <c r="BB301" s="116"/>
      <c r="BC301" s="116"/>
      <c r="BD301" s="116"/>
      <c r="BE301" s="116"/>
      <c r="BF301" s="116"/>
      <c r="BG301" s="116"/>
      <c r="BH301" s="116"/>
      <c r="BI301" s="116"/>
      <c r="BJ301" s="116"/>
      <c r="BK301" s="116"/>
      <c r="BL301" s="116"/>
      <c r="BM301" s="116"/>
      <c r="BN301" s="116"/>
      <c r="BO301" s="116"/>
      <c r="BP301" s="116"/>
      <c r="BQ301" s="116"/>
      <c r="BR301" s="116"/>
      <c r="BS301" s="116"/>
      <c r="BT301" s="116"/>
      <c r="BU301" s="116"/>
      <c r="BV301" s="116"/>
      <c r="BW301" s="116"/>
      <c r="BX301" s="116"/>
      <c r="BY301" s="116"/>
      <c r="BZ301" s="116"/>
      <c r="CA301" s="116"/>
      <c r="CB301" s="116"/>
      <c r="CC301" s="116"/>
      <c r="CD301" s="116"/>
      <c r="CE301" s="116"/>
      <c r="CF301" s="116"/>
      <c r="CG301" s="116"/>
      <c r="CH301" s="116"/>
      <c r="CI301" s="116"/>
      <c r="CJ301" s="116"/>
      <c r="CK301" s="116"/>
      <c r="CL301" s="116"/>
      <c r="CM301" s="116"/>
      <c r="CN301" s="116"/>
      <c r="CO301" s="116"/>
      <c r="CP301" s="116"/>
      <c r="CQ301" s="116"/>
      <c r="CR301" s="116"/>
      <c r="CS301" s="116"/>
      <c r="CT301" s="116"/>
      <c r="CU301" s="116"/>
      <c r="CV301" s="116"/>
      <c r="CW301" s="116"/>
      <c r="CX301" s="116"/>
      <c r="CY301" s="116"/>
    </row>
    <row r="302" spans="2:103"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  <c r="AA302" s="116"/>
      <c r="AB302" s="116"/>
      <c r="AC302" s="116"/>
      <c r="AD302" s="116"/>
      <c r="AE302" s="116"/>
      <c r="AF302" s="116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116"/>
      <c r="AQ302" s="116"/>
      <c r="AR302" s="116"/>
      <c r="AS302" s="116"/>
      <c r="AT302" s="116"/>
      <c r="AU302" s="116"/>
      <c r="AV302" s="116"/>
      <c r="AW302" s="116"/>
      <c r="AX302" s="116"/>
      <c r="AY302" s="116"/>
      <c r="AZ302" s="116"/>
      <c r="BA302" s="116"/>
      <c r="BB302" s="116"/>
      <c r="BC302" s="116"/>
      <c r="BD302" s="116"/>
      <c r="BE302" s="116"/>
      <c r="BF302" s="116"/>
      <c r="BG302" s="116"/>
      <c r="BH302" s="116"/>
      <c r="BI302" s="116"/>
      <c r="BJ302" s="116"/>
      <c r="BK302" s="116"/>
      <c r="BL302" s="116"/>
      <c r="BM302" s="116"/>
      <c r="BN302" s="116"/>
      <c r="BO302" s="116"/>
      <c r="BP302" s="116"/>
      <c r="BQ302" s="116"/>
      <c r="BR302" s="116"/>
      <c r="BS302" s="116"/>
      <c r="BT302" s="116"/>
      <c r="BU302" s="116"/>
      <c r="BV302" s="116"/>
      <c r="BW302" s="116"/>
      <c r="BX302" s="116"/>
      <c r="BY302" s="116"/>
      <c r="BZ302" s="116"/>
      <c r="CA302" s="116"/>
      <c r="CB302" s="116"/>
      <c r="CC302" s="116"/>
      <c r="CD302" s="116"/>
      <c r="CE302" s="116"/>
      <c r="CF302" s="116"/>
      <c r="CG302" s="116"/>
      <c r="CH302" s="116"/>
      <c r="CI302" s="116"/>
      <c r="CJ302" s="116"/>
      <c r="CK302" s="116"/>
      <c r="CL302" s="116"/>
      <c r="CM302" s="116"/>
      <c r="CN302" s="116"/>
      <c r="CO302" s="116"/>
      <c r="CP302" s="116"/>
      <c r="CQ302" s="116"/>
      <c r="CR302" s="116"/>
      <c r="CS302" s="116"/>
      <c r="CT302" s="116"/>
      <c r="CU302" s="116"/>
      <c r="CV302" s="116"/>
      <c r="CW302" s="116"/>
      <c r="CX302" s="116"/>
      <c r="CY302" s="116"/>
    </row>
    <row r="303" spans="2:103"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  <c r="AA303" s="116"/>
      <c r="AB303" s="116"/>
      <c r="AC303" s="116"/>
      <c r="AD303" s="116"/>
      <c r="AE303" s="116"/>
      <c r="AF303" s="116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116"/>
      <c r="AQ303" s="116"/>
      <c r="AR303" s="116"/>
      <c r="AS303" s="116"/>
      <c r="AT303" s="116"/>
      <c r="AU303" s="116"/>
      <c r="AV303" s="116"/>
      <c r="AW303" s="116"/>
      <c r="AX303" s="116"/>
      <c r="AY303" s="116"/>
      <c r="AZ303" s="116"/>
      <c r="BA303" s="116"/>
      <c r="BB303" s="116"/>
      <c r="BC303" s="116"/>
      <c r="BD303" s="116"/>
      <c r="BE303" s="116"/>
      <c r="BF303" s="116"/>
      <c r="BG303" s="116"/>
      <c r="BH303" s="116"/>
      <c r="BI303" s="116"/>
      <c r="BJ303" s="116"/>
      <c r="BK303" s="116"/>
      <c r="BL303" s="116"/>
      <c r="BM303" s="116"/>
      <c r="BN303" s="116"/>
      <c r="BO303" s="116"/>
      <c r="BP303" s="116"/>
      <c r="BQ303" s="116"/>
      <c r="BR303" s="116"/>
      <c r="BS303" s="116"/>
      <c r="BT303" s="116"/>
      <c r="BU303" s="116"/>
      <c r="BV303" s="116"/>
      <c r="BW303" s="116"/>
      <c r="BX303" s="116"/>
      <c r="BY303" s="116"/>
      <c r="BZ303" s="116"/>
      <c r="CA303" s="116"/>
      <c r="CB303" s="116"/>
      <c r="CC303" s="116"/>
      <c r="CD303" s="116"/>
      <c r="CE303" s="116"/>
      <c r="CF303" s="116"/>
      <c r="CG303" s="116"/>
      <c r="CH303" s="116"/>
      <c r="CI303" s="116"/>
      <c r="CJ303" s="116"/>
      <c r="CK303" s="116"/>
      <c r="CL303" s="116"/>
      <c r="CM303" s="116"/>
      <c r="CN303" s="116"/>
      <c r="CO303" s="116"/>
      <c r="CP303" s="116"/>
      <c r="CQ303" s="116"/>
      <c r="CR303" s="116"/>
      <c r="CS303" s="116"/>
      <c r="CT303" s="116"/>
      <c r="CU303" s="116"/>
      <c r="CV303" s="116"/>
      <c r="CW303" s="116"/>
      <c r="CX303" s="116"/>
      <c r="CY303" s="116"/>
    </row>
    <row r="304" spans="2:103"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  <c r="AA304" s="116"/>
      <c r="AB304" s="116"/>
      <c r="AC304" s="116"/>
      <c r="AD304" s="116"/>
      <c r="AE304" s="116"/>
      <c r="AF304" s="116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116"/>
      <c r="AQ304" s="116"/>
      <c r="AR304" s="116"/>
      <c r="AS304" s="116"/>
      <c r="AT304" s="116"/>
      <c r="AU304" s="116"/>
      <c r="AV304" s="116"/>
      <c r="AW304" s="116"/>
      <c r="AX304" s="116"/>
      <c r="AY304" s="116"/>
      <c r="AZ304" s="116"/>
      <c r="BA304" s="116"/>
      <c r="BB304" s="116"/>
      <c r="BC304" s="116"/>
      <c r="BD304" s="116"/>
      <c r="BE304" s="116"/>
      <c r="BF304" s="116"/>
      <c r="BG304" s="116"/>
      <c r="BH304" s="116"/>
      <c r="BI304" s="116"/>
      <c r="BJ304" s="116"/>
      <c r="BK304" s="116"/>
      <c r="BL304" s="116"/>
      <c r="BM304" s="116"/>
      <c r="BN304" s="116"/>
      <c r="BO304" s="116"/>
      <c r="BP304" s="116"/>
      <c r="BQ304" s="116"/>
      <c r="BR304" s="116"/>
      <c r="BS304" s="116"/>
      <c r="BT304" s="116"/>
      <c r="BU304" s="116"/>
      <c r="BV304" s="116"/>
      <c r="BW304" s="116"/>
      <c r="BX304" s="116"/>
      <c r="BY304" s="116"/>
      <c r="BZ304" s="116"/>
      <c r="CA304" s="116"/>
      <c r="CB304" s="116"/>
      <c r="CC304" s="116"/>
      <c r="CD304" s="116"/>
      <c r="CE304" s="116"/>
      <c r="CF304" s="116"/>
      <c r="CG304" s="116"/>
      <c r="CH304" s="116"/>
      <c r="CI304" s="116"/>
      <c r="CJ304" s="116"/>
      <c r="CK304" s="116"/>
      <c r="CL304" s="116"/>
      <c r="CM304" s="116"/>
      <c r="CN304" s="116"/>
      <c r="CO304" s="116"/>
      <c r="CP304" s="116"/>
      <c r="CQ304" s="116"/>
      <c r="CR304" s="116"/>
      <c r="CS304" s="116"/>
      <c r="CT304" s="116"/>
      <c r="CU304" s="116"/>
      <c r="CV304" s="116"/>
      <c r="CW304" s="116"/>
      <c r="CX304" s="116"/>
      <c r="CY304" s="116"/>
    </row>
    <row r="305" spans="2:103"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  <c r="AA305" s="116"/>
      <c r="AB305" s="116"/>
      <c r="AC305" s="116"/>
      <c r="AD305" s="116"/>
      <c r="AE305" s="116"/>
      <c r="AF305" s="116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116"/>
      <c r="AQ305" s="116"/>
      <c r="AR305" s="116"/>
      <c r="AS305" s="116"/>
      <c r="AT305" s="116"/>
      <c r="AU305" s="116"/>
      <c r="AV305" s="116"/>
      <c r="AW305" s="116"/>
      <c r="AX305" s="116"/>
      <c r="AY305" s="116"/>
      <c r="AZ305" s="116"/>
      <c r="BA305" s="116"/>
      <c r="BB305" s="116"/>
      <c r="BC305" s="116"/>
      <c r="BD305" s="116"/>
      <c r="BE305" s="116"/>
      <c r="BF305" s="116"/>
      <c r="BG305" s="116"/>
      <c r="BH305" s="116"/>
      <c r="BI305" s="116"/>
      <c r="BJ305" s="116"/>
      <c r="BK305" s="116"/>
      <c r="BL305" s="116"/>
      <c r="BM305" s="116"/>
      <c r="BN305" s="116"/>
      <c r="BO305" s="116"/>
      <c r="BP305" s="116"/>
      <c r="BQ305" s="116"/>
      <c r="BR305" s="116"/>
      <c r="BS305" s="116"/>
      <c r="BT305" s="116"/>
      <c r="BU305" s="116"/>
      <c r="BV305" s="116"/>
      <c r="BW305" s="116"/>
      <c r="BX305" s="116"/>
      <c r="BY305" s="116"/>
      <c r="BZ305" s="116"/>
      <c r="CA305" s="116"/>
      <c r="CB305" s="116"/>
      <c r="CC305" s="116"/>
      <c r="CD305" s="116"/>
      <c r="CE305" s="116"/>
      <c r="CF305" s="116"/>
      <c r="CG305" s="116"/>
      <c r="CH305" s="116"/>
      <c r="CI305" s="116"/>
      <c r="CJ305" s="116"/>
      <c r="CK305" s="116"/>
      <c r="CL305" s="116"/>
      <c r="CM305" s="116"/>
      <c r="CN305" s="116"/>
      <c r="CO305" s="116"/>
      <c r="CP305" s="116"/>
      <c r="CQ305" s="116"/>
      <c r="CR305" s="116"/>
      <c r="CS305" s="116"/>
      <c r="CT305" s="116"/>
      <c r="CU305" s="116"/>
      <c r="CV305" s="116"/>
      <c r="CW305" s="116"/>
      <c r="CX305" s="116"/>
      <c r="CY305" s="116"/>
    </row>
    <row r="306" spans="2:103"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  <c r="AA306" s="116"/>
      <c r="AB306" s="116"/>
      <c r="AC306" s="116"/>
      <c r="AD306" s="116"/>
      <c r="AE306" s="116"/>
      <c r="AF306" s="116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116"/>
      <c r="AQ306" s="116"/>
      <c r="AR306" s="116"/>
      <c r="AS306" s="116"/>
      <c r="AT306" s="116"/>
      <c r="AU306" s="116"/>
      <c r="AV306" s="116"/>
      <c r="AW306" s="116"/>
      <c r="AX306" s="116"/>
      <c r="AY306" s="116"/>
      <c r="AZ306" s="116"/>
      <c r="BA306" s="116"/>
      <c r="BB306" s="116"/>
      <c r="BC306" s="116"/>
      <c r="BD306" s="116"/>
      <c r="BE306" s="116"/>
      <c r="BF306" s="116"/>
      <c r="BG306" s="116"/>
      <c r="BH306" s="116"/>
      <c r="BI306" s="116"/>
      <c r="BJ306" s="116"/>
      <c r="BK306" s="116"/>
      <c r="BL306" s="116"/>
      <c r="BM306" s="116"/>
      <c r="BN306" s="116"/>
      <c r="BO306" s="116"/>
      <c r="BP306" s="116"/>
      <c r="BQ306" s="116"/>
      <c r="BR306" s="116"/>
      <c r="BS306" s="116"/>
      <c r="BT306" s="116"/>
      <c r="BU306" s="116"/>
      <c r="BV306" s="116"/>
      <c r="BW306" s="116"/>
      <c r="BX306" s="116"/>
      <c r="BY306" s="116"/>
      <c r="BZ306" s="116"/>
      <c r="CA306" s="116"/>
      <c r="CB306" s="116"/>
      <c r="CC306" s="116"/>
      <c r="CD306" s="116"/>
      <c r="CE306" s="116"/>
      <c r="CF306" s="116"/>
      <c r="CG306" s="116"/>
      <c r="CH306" s="116"/>
      <c r="CI306" s="116"/>
      <c r="CJ306" s="116"/>
      <c r="CK306" s="116"/>
      <c r="CL306" s="116"/>
      <c r="CM306" s="116"/>
      <c r="CN306" s="116"/>
      <c r="CO306" s="116"/>
      <c r="CP306" s="116"/>
      <c r="CQ306" s="116"/>
      <c r="CR306" s="116"/>
      <c r="CS306" s="116"/>
      <c r="CT306" s="116"/>
      <c r="CU306" s="116"/>
      <c r="CV306" s="116"/>
      <c r="CW306" s="116"/>
      <c r="CX306" s="116"/>
      <c r="CY306" s="116"/>
    </row>
    <row r="307" spans="2:103"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  <c r="AA307" s="116"/>
      <c r="AB307" s="116"/>
      <c r="AC307" s="116"/>
      <c r="AD307" s="116"/>
      <c r="AE307" s="116"/>
      <c r="AF307" s="116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116"/>
      <c r="AQ307" s="116"/>
      <c r="AR307" s="116"/>
      <c r="AS307" s="116"/>
      <c r="AT307" s="116"/>
      <c r="AU307" s="116"/>
      <c r="AV307" s="116"/>
      <c r="AW307" s="116"/>
      <c r="AX307" s="116"/>
      <c r="AY307" s="116"/>
      <c r="AZ307" s="116"/>
      <c r="BA307" s="116"/>
      <c r="BB307" s="116"/>
      <c r="BC307" s="116"/>
      <c r="BD307" s="116"/>
      <c r="BE307" s="116"/>
      <c r="BF307" s="116"/>
      <c r="BG307" s="116"/>
      <c r="BH307" s="116"/>
      <c r="BI307" s="116"/>
      <c r="BJ307" s="116"/>
      <c r="BK307" s="116"/>
      <c r="BL307" s="116"/>
      <c r="BM307" s="116"/>
      <c r="BN307" s="116"/>
      <c r="BO307" s="116"/>
      <c r="BP307" s="116"/>
      <c r="BQ307" s="116"/>
      <c r="BR307" s="116"/>
      <c r="BS307" s="116"/>
      <c r="BT307" s="116"/>
      <c r="BU307" s="116"/>
      <c r="BV307" s="116"/>
      <c r="BW307" s="116"/>
      <c r="BX307" s="116"/>
      <c r="BY307" s="116"/>
      <c r="BZ307" s="116"/>
      <c r="CA307" s="116"/>
      <c r="CB307" s="116"/>
      <c r="CC307" s="116"/>
      <c r="CD307" s="116"/>
      <c r="CE307" s="116"/>
      <c r="CF307" s="116"/>
      <c r="CG307" s="116"/>
      <c r="CH307" s="116"/>
      <c r="CI307" s="116"/>
      <c r="CJ307" s="116"/>
      <c r="CK307" s="116"/>
      <c r="CL307" s="116"/>
      <c r="CM307" s="116"/>
      <c r="CN307" s="116"/>
      <c r="CO307" s="116"/>
      <c r="CP307" s="116"/>
      <c r="CQ307" s="116"/>
      <c r="CR307" s="116"/>
      <c r="CS307" s="116"/>
      <c r="CT307" s="116"/>
      <c r="CU307" s="116"/>
      <c r="CV307" s="116"/>
      <c r="CW307" s="116"/>
      <c r="CX307" s="116"/>
      <c r="CY307" s="116"/>
    </row>
    <row r="308" spans="2:103"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  <c r="AA308" s="116"/>
      <c r="AB308" s="116"/>
      <c r="AC308" s="116"/>
      <c r="AD308" s="116"/>
      <c r="AE308" s="116"/>
      <c r="AF308" s="116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116"/>
      <c r="AQ308" s="116"/>
      <c r="AR308" s="116"/>
      <c r="AS308" s="116"/>
      <c r="AT308" s="116"/>
      <c r="AU308" s="116"/>
      <c r="AV308" s="116"/>
      <c r="AW308" s="116"/>
      <c r="AX308" s="116"/>
      <c r="AY308" s="116"/>
      <c r="AZ308" s="116"/>
      <c r="BA308" s="116"/>
      <c r="BB308" s="116"/>
      <c r="BC308" s="116"/>
      <c r="BD308" s="116"/>
      <c r="BE308" s="116"/>
      <c r="BF308" s="116"/>
      <c r="BG308" s="116"/>
      <c r="BH308" s="116"/>
      <c r="BI308" s="116"/>
      <c r="BJ308" s="116"/>
      <c r="BK308" s="116"/>
      <c r="BL308" s="116"/>
      <c r="BM308" s="116"/>
      <c r="BN308" s="116"/>
      <c r="BO308" s="116"/>
      <c r="BP308" s="116"/>
      <c r="BQ308" s="116"/>
      <c r="BR308" s="116"/>
      <c r="BS308" s="116"/>
      <c r="BT308" s="116"/>
      <c r="BU308" s="116"/>
      <c r="BV308" s="116"/>
      <c r="BW308" s="116"/>
      <c r="BX308" s="116"/>
      <c r="BY308" s="116"/>
      <c r="BZ308" s="116"/>
      <c r="CA308" s="116"/>
      <c r="CB308" s="116"/>
      <c r="CC308" s="116"/>
      <c r="CD308" s="116"/>
      <c r="CE308" s="116"/>
      <c r="CF308" s="116"/>
      <c r="CG308" s="116"/>
      <c r="CH308" s="116"/>
      <c r="CI308" s="116"/>
      <c r="CJ308" s="116"/>
      <c r="CK308" s="116"/>
      <c r="CL308" s="116"/>
      <c r="CM308" s="116"/>
      <c r="CN308" s="116"/>
      <c r="CO308" s="116"/>
      <c r="CP308" s="116"/>
      <c r="CQ308" s="116"/>
      <c r="CR308" s="116"/>
      <c r="CS308" s="116"/>
      <c r="CT308" s="116"/>
      <c r="CU308" s="116"/>
      <c r="CV308" s="116"/>
      <c r="CW308" s="116"/>
      <c r="CX308" s="116"/>
      <c r="CY308" s="116"/>
    </row>
    <row r="309" spans="2:103"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  <c r="AA309" s="116"/>
      <c r="AB309" s="116"/>
      <c r="AC309" s="116"/>
      <c r="AD309" s="116"/>
      <c r="AE309" s="116"/>
      <c r="AF309" s="116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116"/>
      <c r="AQ309" s="116"/>
      <c r="AR309" s="116"/>
      <c r="AS309" s="116"/>
      <c r="AT309" s="116"/>
      <c r="AU309" s="116"/>
      <c r="AV309" s="116"/>
      <c r="AW309" s="116"/>
      <c r="AX309" s="116"/>
      <c r="AY309" s="116"/>
      <c r="AZ309" s="116"/>
      <c r="BA309" s="116"/>
      <c r="BB309" s="116"/>
      <c r="BC309" s="116"/>
      <c r="BD309" s="116"/>
      <c r="BE309" s="116"/>
      <c r="BF309" s="116"/>
      <c r="BG309" s="116"/>
      <c r="BH309" s="116"/>
      <c r="BI309" s="116"/>
      <c r="BJ309" s="116"/>
      <c r="BK309" s="116"/>
      <c r="BL309" s="116"/>
      <c r="BM309" s="116"/>
      <c r="BN309" s="116"/>
      <c r="BO309" s="116"/>
      <c r="BP309" s="116"/>
      <c r="BQ309" s="116"/>
      <c r="BR309" s="116"/>
      <c r="BS309" s="116"/>
      <c r="BT309" s="116"/>
      <c r="BU309" s="116"/>
      <c r="BV309" s="116"/>
      <c r="BW309" s="116"/>
      <c r="BX309" s="116"/>
      <c r="BY309" s="116"/>
      <c r="BZ309" s="116"/>
      <c r="CA309" s="116"/>
      <c r="CB309" s="116"/>
      <c r="CC309" s="116"/>
      <c r="CD309" s="116"/>
      <c r="CE309" s="116"/>
      <c r="CF309" s="116"/>
      <c r="CG309" s="116"/>
      <c r="CH309" s="116"/>
      <c r="CI309" s="116"/>
      <c r="CJ309" s="116"/>
      <c r="CK309" s="116"/>
      <c r="CL309" s="116"/>
      <c r="CM309" s="116"/>
      <c r="CN309" s="116"/>
      <c r="CO309" s="116"/>
      <c r="CP309" s="116"/>
      <c r="CQ309" s="116"/>
      <c r="CR309" s="116"/>
      <c r="CS309" s="116"/>
      <c r="CT309" s="116"/>
      <c r="CU309" s="116"/>
      <c r="CV309" s="116"/>
      <c r="CW309" s="116"/>
      <c r="CX309" s="116"/>
      <c r="CY309" s="116"/>
    </row>
    <row r="310" spans="2:103"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  <c r="AA310" s="116"/>
      <c r="AB310" s="116"/>
      <c r="AC310" s="116"/>
      <c r="AD310" s="116"/>
      <c r="AE310" s="116"/>
      <c r="AF310" s="116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116"/>
      <c r="AQ310" s="116"/>
      <c r="AR310" s="116"/>
      <c r="AS310" s="116"/>
      <c r="AT310" s="116"/>
      <c r="AU310" s="116"/>
      <c r="AV310" s="116"/>
      <c r="AW310" s="116"/>
      <c r="AX310" s="116"/>
      <c r="AY310" s="116"/>
      <c r="AZ310" s="116"/>
      <c r="BA310" s="116"/>
      <c r="BB310" s="116"/>
      <c r="BC310" s="116"/>
      <c r="BD310" s="116"/>
      <c r="BE310" s="116"/>
      <c r="BF310" s="116"/>
      <c r="BG310" s="116"/>
      <c r="BH310" s="116"/>
      <c r="BI310" s="116"/>
      <c r="BJ310" s="116"/>
      <c r="BK310" s="116"/>
      <c r="BL310" s="116"/>
      <c r="BM310" s="116"/>
      <c r="BN310" s="116"/>
      <c r="BO310" s="116"/>
      <c r="BP310" s="116"/>
      <c r="BQ310" s="116"/>
      <c r="BR310" s="116"/>
      <c r="BS310" s="116"/>
      <c r="BT310" s="116"/>
      <c r="BU310" s="116"/>
      <c r="BV310" s="116"/>
      <c r="BW310" s="116"/>
      <c r="BX310" s="116"/>
      <c r="BY310" s="116"/>
      <c r="BZ310" s="116"/>
      <c r="CA310" s="116"/>
      <c r="CB310" s="116"/>
      <c r="CC310" s="116"/>
      <c r="CD310" s="116"/>
      <c r="CE310" s="116"/>
      <c r="CF310" s="116"/>
      <c r="CG310" s="116"/>
      <c r="CH310" s="116"/>
      <c r="CI310" s="116"/>
      <c r="CJ310" s="116"/>
      <c r="CK310" s="116"/>
      <c r="CL310" s="116"/>
      <c r="CM310" s="116"/>
      <c r="CN310" s="116"/>
      <c r="CO310" s="116"/>
      <c r="CP310" s="116"/>
      <c r="CQ310" s="116"/>
      <c r="CR310" s="116"/>
      <c r="CS310" s="116"/>
      <c r="CT310" s="116"/>
      <c r="CU310" s="116"/>
      <c r="CV310" s="116"/>
      <c r="CW310" s="116"/>
      <c r="CX310" s="116"/>
      <c r="CY310" s="116"/>
    </row>
    <row r="311" spans="2:103"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  <c r="AA311" s="116"/>
      <c r="AB311" s="116"/>
      <c r="AC311" s="116"/>
      <c r="AD311" s="116"/>
      <c r="AE311" s="116"/>
      <c r="AF311" s="116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116"/>
      <c r="AQ311" s="116"/>
      <c r="AR311" s="116"/>
      <c r="AS311" s="116"/>
      <c r="AT311" s="116"/>
      <c r="AU311" s="116"/>
      <c r="AV311" s="116"/>
      <c r="AW311" s="116"/>
      <c r="AX311" s="116"/>
      <c r="AY311" s="116"/>
      <c r="AZ311" s="116"/>
      <c r="BA311" s="116"/>
      <c r="BB311" s="116"/>
      <c r="BC311" s="116"/>
      <c r="BD311" s="116"/>
      <c r="BE311" s="116"/>
      <c r="BF311" s="116"/>
      <c r="BG311" s="116"/>
      <c r="BH311" s="116"/>
      <c r="BI311" s="116"/>
      <c r="BJ311" s="116"/>
      <c r="BK311" s="116"/>
      <c r="BL311" s="116"/>
      <c r="BM311" s="116"/>
      <c r="BN311" s="116"/>
      <c r="BO311" s="116"/>
      <c r="BP311" s="116"/>
      <c r="BQ311" s="116"/>
      <c r="BR311" s="116"/>
      <c r="BS311" s="116"/>
      <c r="BT311" s="116"/>
      <c r="BU311" s="116"/>
      <c r="BV311" s="116"/>
      <c r="BW311" s="116"/>
      <c r="BX311" s="116"/>
      <c r="BY311" s="116"/>
      <c r="BZ311" s="116"/>
      <c r="CA311" s="116"/>
      <c r="CB311" s="116"/>
      <c r="CC311" s="116"/>
      <c r="CD311" s="116"/>
      <c r="CE311" s="116"/>
      <c r="CF311" s="116"/>
      <c r="CG311" s="116"/>
      <c r="CH311" s="116"/>
      <c r="CI311" s="116"/>
      <c r="CJ311" s="116"/>
      <c r="CK311" s="116"/>
      <c r="CL311" s="116"/>
      <c r="CM311" s="116"/>
      <c r="CN311" s="116"/>
      <c r="CO311" s="116"/>
      <c r="CP311" s="116"/>
      <c r="CQ311" s="116"/>
      <c r="CR311" s="116"/>
      <c r="CS311" s="116"/>
      <c r="CT311" s="116"/>
      <c r="CU311" s="116"/>
      <c r="CV311" s="116"/>
      <c r="CW311" s="116"/>
      <c r="CX311" s="116"/>
      <c r="CY311" s="116"/>
    </row>
    <row r="312" spans="2:103"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  <c r="AA312" s="116"/>
      <c r="AB312" s="116"/>
      <c r="AC312" s="116"/>
      <c r="AD312" s="116"/>
      <c r="AE312" s="116"/>
      <c r="AF312" s="116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116"/>
      <c r="AQ312" s="116"/>
      <c r="AR312" s="116"/>
      <c r="AS312" s="116"/>
      <c r="AT312" s="116"/>
      <c r="AU312" s="116"/>
      <c r="AV312" s="116"/>
      <c r="AW312" s="116"/>
      <c r="AX312" s="116"/>
      <c r="AY312" s="116"/>
      <c r="AZ312" s="116"/>
      <c r="BA312" s="116"/>
      <c r="BB312" s="116"/>
      <c r="BC312" s="116"/>
      <c r="BD312" s="116"/>
      <c r="BE312" s="116"/>
      <c r="BF312" s="116"/>
      <c r="BG312" s="116"/>
      <c r="BH312" s="116"/>
      <c r="BI312" s="116"/>
      <c r="BJ312" s="116"/>
      <c r="BK312" s="116"/>
      <c r="BL312" s="116"/>
      <c r="BM312" s="116"/>
      <c r="BN312" s="116"/>
      <c r="BO312" s="116"/>
      <c r="BP312" s="116"/>
      <c r="BQ312" s="116"/>
      <c r="BR312" s="116"/>
      <c r="BS312" s="116"/>
      <c r="BT312" s="116"/>
      <c r="BU312" s="116"/>
      <c r="BV312" s="116"/>
      <c r="BW312" s="116"/>
      <c r="BX312" s="116"/>
      <c r="BY312" s="116"/>
      <c r="BZ312" s="116"/>
      <c r="CA312" s="116"/>
      <c r="CB312" s="116"/>
      <c r="CC312" s="116"/>
      <c r="CD312" s="116"/>
      <c r="CE312" s="116"/>
      <c r="CF312" s="116"/>
      <c r="CG312" s="116"/>
      <c r="CH312" s="116"/>
      <c r="CI312" s="116"/>
      <c r="CJ312" s="116"/>
      <c r="CK312" s="116"/>
      <c r="CL312" s="116"/>
      <c r="CM312" s="116"/>
      <c r="CN312" s="116"/>
      <c r="CO312" s="116"/>
      <c r="CP312" s="116"/>
      <c r="CQ312" s="116"/>
      <c r="CR312" s="116"/>
      <c r="CS312" s="116"/>
      <c r="CT312" s="116"/>
      <c r="CU312" s="116"/>
      <c r="CV312" s="116"/>
      <c r="CW312" s="116"/>
      <c r="CX312" s="116"/>
      <c r="CY312" s="116"/>
    </row>
    <row r="313" spans="2:103"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  <c r="AA313" s="116"/>
      <c r="AB313" s="116"/>
      <c r="AC313" s="116"/>
      <c r="AD313" s="116"/>
      <c r="AE313" s="116"/>
      <c r="AF313" s="116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116"/>
      <c r="AQ313" s="116"/>
      <c r="AR313" s="116"/>
      <c r="AS313" s="116"/>
      <c r="AT313" s="116"/>
      <c r="AU313" s="116"/>
      <c r="AV313" s="116"/>
      <c r="AW313" s="116"/>
      <c r="AX313" s="116"/>
      <c r="AY313" s="116"/>
      <c r="AZ313" s="116"/>
      <c r="BA313" s="116"/>
      <c r="BB313" s="116"/>
      <c r="BC313" s="116"/>
      <c r="BD313" s="116"/>
      <c r="BE313" s="116"/>
      <c r="BF313" s="116"/>
      <c r="BG313" s="116"/>
      <c r="BH313" s="116"/>
      <c r="BI313" s="116"/>
      <c r="BJ313" s="116"/>
      <c r="BK313" s="116"/>
      <c r="BL313" s="116"/>
      <c r="BM313" s="116"/>
      <c r="BN313" s="116"/>
      <c r="BO313" s="116"/>
      <c r="BP313" s="116"/>
      <c r="BQ313" s="116"/>
      <c r="BR313" s="116"/>
      <c r="BS313" s="116"/>
      <c r="BT313" s="116"/>
      <c r="BU313" s="116"/>
      <c r="BV313" s="116"/>
      <c r="BW313" s="116"/>
      <c r="BX313" s="116"/>
      <c r="BY313" s="116"/>
      <c r="BZ313" s="116"/>
      <c r="CA313" s="116"/>
      <c r="CB313" s="116"/>
      <c r="CC313" s="116"/>
      <c r="CD313" s="116"/>
      <c r="CE313" s="116"/>
      <c r="CF313" s="116"/>
      <c r="CG313" s="116"/>
      <c r="CH313" s="116"/>
      <c r="CI313" s="116"/>
      <c r="CJ313" s="116"/>
      <c r="CK313" s="116"/>
      <c r="CL313" s="116"/>
      <c r="CM313" s="116"/>
      <c r="CN313" s="116"/>
      <c r="CO313" s="116"/>
      <c r="CP313" s="116"/>
      <c r="CQ313" s="116"/>
      <c r="CR313" s="116"/>
      <c r="CS313" s="116"/>
      <c r="CT313" s="116"/>
      <c r="CU313" s="116"/>
      <c r="CV313" s="116"/>
      <c r="CW313" s="116"/>
      <c r="CX313" s="116"/>
      <c r="CY313" s="116"/>
    </row>
    <row r="314" spans="2:103"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  <c r="AA314" s="116"/>
      <c r="AB314" s="116"/>
      <c r="AC314" s="116"/>
      <c r="AD314" s="116"/>
      <c r="AE314" s="116"/>
      <c r="AF314" s="116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116"/>
      <c r="AQ314" s="116"/>
      <c r="AR314" s="116"/>
      <c r="AS314" s="116"/>
      <c r="AT314" s="116"/>
      <c r="AU314" s="116"/>
      <c r="AV314" s="116"/>
      <c r="AW314" s="116"/>
      <c r="AX314" s="116"/>
      <c r="AY314" s="116"/>
      <c r="AZ314" s="116"/>
      <c r="BA314" s="116"/>
      <c r="BB314" s="116"/>
      <c r="BC314" s="116"/>
      <c r="BD314" s="116"/>
      <c r="BE314" s="116"/>
      <c r="BF314" s="116"/>
      <c r="BG314" s="116"/>
      <c r="BH314" s="116"/>
      <c r="BI314" s="116"/>
      <c r="BJ314" s="116"/>
      <c r="BK314" s="116"/>
      <c r="BL314" s="116"/>
      <c r="BM314" s="116"/>
      <c r="BN314" s="116"/>
      <c r="BO314" s="116"/>
      <c r="BP314" s="116"/>
      <c r="BQ314" s="116"/>
      <c r="BR314" s="116"/>
      <c r="BS314" s="116"/>
      <c r="BT314" s="116"/>
      <c r="BU314" s="116"/>
      <c r="BV314" s="116"/>
      <c r="BW314" s="116"/>
      <c r="BX314" s="116"/>
      <c r="BY314" s="116"/>
      <c r="BZ314" s="116"/>
      <c r="CA314" s="116"/>
      <c r="CB314" s="116"/>
      <c r="CC314" s="116"/>
      <c r="CD314" s="116"/>
      <c r="CE314" s="116"/>
      <c r="CF314" s="116"/>
      <c r="CG314" s="116"/>
      <c r="CH314" s="116"/>
      <c r="CI314" s="116"/>
      <c r="CJ314" s="116"/>
      <c r="CK314" s="116"/>
      <c r="CL314" s="116"/>
      <c r="CM314" s="116"/>
      <c r="CN314" s="116"/>
      <c r="CO314" s="116"/>
      <c r="CP314" s="116"/>
      <c r="CQ314" s="116"/>
      <c r="CR314" s="116"/>
      <c r="CS314" s="116"/>
      <c r="CT314" s="116"/>
      <c r="CU314" s="116"/>
      <c r="CV314" s="116"/>
      <c r="CW314" s="116"/>
      <c r="CX314" s="116"/>
      <c r="CY314" s="116"/>
    </row>
    <row r="315" spans="2:103"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  <c r="AA315" s="116"/>
      <c r="AB315" s="116"/>
      <c r="AC315" s="116"/>
      <c r="AD315" s="116"/>
      <c r="AE315" s="116"/>
      <c r="AF315" s="116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116"/>
      <c r="AQ315" s="116"/>
      <c r="AR315" s="116"/>
      <c r="AS315" s="116"/>
      <c r="AT315" s="116"/>
      <c r="AU315" s="116"/>
      <c r="AV315" s="116"/>
      <c r="AW315" s="116"/>
      <c r="AX315" s="116"/>
      <c r="AY315" s="116"/>
      <c r="AZ315" s="116"/>
      <c r="BA315" s="116"/>
      <c r="BB315" s="116"/>
      <c r="BC315" s="116"/>
      <c r="BD315" s="116"/>
      <c r="BE315" s="116"/>
      <c r="BF315" s="116"/>
      <c r="BG315" s="116"/>
      <c r="BH315" s="116"/>
      <c r="BI315" s="116"/>
      <c r="BJ315" s="116"/>
      <c r="BK315" s="116"/>
      <c r="BL315" s="116"/>
      <c r="BM315" s="116"/>
      <c r="BN315" s="116"/>
      <c r="BO315" s="116"/>
      <c r="BP315" s="116"/>
      <c r="BQ315" s="116"/>
      <c r="BR315" s="116"/>
      <c r="BS315" s="116"/>
      <c r="BT315" s="116"/>
      <c r="BU315" s="116"/>
      <c r="BV315" s="116"/>
      <c r="BW315" s="116"/>
      <c r="BX315" s="116"/>
      <c r="BY315" s="116"/>
      <c r="BZ315" s="116"/>
      <c r="CA315" s="116"/>
      <c r="CB315" s="116"/>
      <c r="CC315" s="116"/>
      <c r="CD315" s="116"/>
      <c r="CE315" s="116"/>
      <c r="CF315" s="116"/>
      <c r="CG315" s="116"/>
      <c r="CH315" s="116"/>
      <c r="CI315" s="116"/>
      <c r="CJ315" s="116"/>
      <c r="CK315" s="116"/>
      <c r="CL315" s="116"/>
      <c r="CM315" s="116"/>
      <c r="CN315" s="116"/>
      <c r="CO315" s="116"/>
      <c r="CP315" s="116"/>
      <c r="CQ315" s="116"/>
      <c r="CR315" s="116"/>
      <c r="CS315" s="116"/>
      <c r="CT315" s="116"/>
      <c r="CU315" s="116"/>
      <c r="CV315" s="116"/>
      <c r="CW315" s="116"/>
      <c r="CX315" s="116"/>
      <c r="CY315" s="116"/>
    </row>
    <row r="316" spans="2:103"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  <c r="AA316" s="116"/>
      <c r="AB316" s="116"/>
      <c r="AC316" s="116"/>
      <c r="AD316" s="116"/>
      <c r="AE316" s="116"/>
      <c r="AF316" s="116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116"/>
      <c r="AQ316" s="116"/>
      <c r="AR316" s="116"/>
      <c r="AS316" s="116"/>
      <c r="AT316" s="116"/>
      <c r="AU316" s="116"/>
      <c r="AV316" s="116"/>
      <c r="AW316" s="116"/>
      <c r="AX316" s="116"/>
      <c r="AY316" s="116"/>
      <c r="AZ316" s="116"/>
      <c r="BA316" s="116"/>
      <c r="BB316" s="116"/>
      <c r="BC316" s="116"/>
      <c r="BD316" s="116"/>
      <c r="BE316" s="116"/>
      <c r="BF316" s="116"/>
      <c r="BG316" s="116"/>
      <c r="BH316" s="116"/>
      <c r="BI316" s="116"/>
      <c r="BJ316" s="116"/>
      <c r="BK316" s="116"/>
      <c r="BL316" s="116"/>
      <c r="BM316" s="116"/>
      <c r="BN316" s="116"/>
      <c r="BO316" s="116"/>
      <c r="BP316" s="116"/>
      <c r="BQ316" s="116"/>
      <c r="BR316" s="116"/>
      <c r="BS316" s="116"/>
      <c r="BT316" s="116"/>
      <c r="BU316" s="116"/>
      <c r="BV316" s="116"/>
      <c r="BW316" s="116"/>
      <c r="BX316" s="116"/>
      <c r="BY316" s="116"/>
      <c r="BZ316" s="116"/>
      <c r="CA316" s="116"/>
      <c r="CB316" s="116"/>
      <c r="CC316" s="116"/>
      <c r="CD316" s="116"/>
      <c r="CE316" s="116"/>
      <c r="CF316" s="116"/>
      <c r="CG316" s="116"/>
      <c r="CH316" s="116"/>
      <c r="CI316" s="116"/>
      <c r="CJ316" s="116"/>
      <c r="CK316" s="116"/>
      <c r="CL316" s="116"/>
      <c r="CM316" s="116"/>
      <c r="CN316" s="116"/>
      <c r="CO316" s="116"/>
      <c r="CP316" s="116"/>
      <c r="CQ316" s="116"/>
      <c r="CR316" s="116"/>
      <c r="CS316" s="116"/>
      <c r="CT316" s="116"/>
      <c r="CU316" s="116"/>
      <c r="CV316" s="116"/>
      <c r="CW316" s="116"/>
      <c r="CX316" s="116"/>
      <c r="CY316" s="116"/>
    </row>
    <row r="317" spans="2:103"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  <c r="AA317" s="116"/>
      <c r="AB317" s="116"/>
      <c r="AC317" s="116"/>
      <c r="AD317" s="116"/>
      <c r="AE317" s="116"/>
      <c r="AF317" s="116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116"/>
      <c r="AQ317" s="116"/>
      <c r="AR317" s="116"/>
      <c r="AS317" s="116"/>
      <c r="AT317" s="116"/>
      <c r="AU317" s="116"/>
      <c r="AV317" s="116"/>
      <c r="AW317" s="116"/>
      <c r="AX317" s="116"/>
      <c r="AY317" s="116"/>
      <c r="AZ317" s="116"/>
      <c r="BA317" s="116"/>
      <c r="BB317" s="116"/>
      <c r="BC317" s="116"/>
      <c r="BD317" s="116"/>
      <c r="BE317" s="116"/>
      <c r="BF317" s="116"/>
      <c r="BG317" s="116"/>
      <c r="BH317" s="116"/>
      <c r="BI317" s="116"/>
      <c r="BJ317" s="116"/>
      <c r="BK317" s="116"/>
      <c r="BL317" s="116"/>
      <c r="BM317" s="116"/>
      <c r="BN317" s="116"/>
      <c r="BO317" s="116"/>
      <c r="BP317" s="116"/>
      <c r="BQ317" s="116"/>
      <c r="BR317" s="116"/>
      <c r="BS317" s="116"/>
      <c r="BT317" s="116"/>
      <c r="BU317" s="116"/>
      <c r="BV317" s="116"/>
      <c r="BW317" s="116"/>
      <c r="BX317" s="116"/>
      <c r="BY317" s="116"/>
      <c r="BZ317" s="116"/>
      <c r="CA317" s="116"/>
      <c r="CB317" s="116"/>
      <c r="CC317" s="116"/>
      <c r="CD317" s="116"/>
      <c r="CE317" s="116"/>
      <c r="CF317" s="116"/>
      <c r="CG317" s="116"/>
      <c r="CH317" s="116"/>
      <c r="CI317" s="116"/>
      <c r="CJ317" s="116"/>
      <c r="CK317" s="116"/>
      <c r="CL317" s="116"/>
      <c r="CM317" s="116"/>
      <c r="CN317" s="116"/>
      <c r="CO317" s="116"/>
      <c r="CP317" s="116"/>
      <c r="CQ317" s="116"/>
      <c r="CR317" s="116"/>
      <c r="CS317" s="116"/>
      <c r="CT317" s="116"/>
      <c r="CU317" s="116"/>
      <c r="CV317" s="116"/>
      <c r="CW317" s="116"/>
      <c r="CX317" s="116"/>
      <c r="CY317" s="116"/>
    </row>
    <row r="318" spans="2:103"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  <c r="AA318" s="116"/>
      <c r="AB318" s="116"/>
      <c r="AC318" s="116"/>
      <c r="AD318" s="116"/>
      <c r="AE318" s="116"/>
      <c r="AF318" s="116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116"/>
      <c r="AQ318" s="116"/>
      <c r="AR318" s="116"/>
      <c r="AS318" s="116"/>
      <c r="AT318" s="116"/>
      <c r="AU318" s="116"/>
      <c r="AV318" s="116"/>
      <c r="AW318" s="116"/>
      <c r="AX318" s="116"/>
      <c r="AY318" s="116"/>
      <c r="AZ318" s="116"/>
      <c r="BA318" s="116"/>
      <c r="BB318" s="116"/>
      <c r="BC318" s="116"/>
      <c r="BD318" s="116"/>
      <c r="BE318" s="116"/>
      <c r="BF318" s="116"/>
      <c r="BG318" s="116"/>
      <c r="BH318" s="116"/>
      <c r="BI318" s="116"/>
      <c r="BJ318" s="116"/>
      <c r="BK318" s="116"/>
      <c r="BL318" s="116"/>
      <c r="BM318" s="116"/>
      <c r="BN318" s="116"/>
      <c r="BO318" s="116"/>
      <c r="BP318" s="116"/>
      <c r="BQ318" s="116"/>
      <c r="BR318" s="116"/>
      <c r="BS318" s="116"/>
      <c r="BT318" s="116"/>
      <c r="BU318" s="116"/>
      <c r="BV318" s="116"/>
      <c r="BW318" s="116"/>
      <c r="BX318" s="116"/>
      <c r="BY318" s="116"/>
      <c r="BZ318" s="116"/>
      <c r="CA318" s="116"/>
      <c r="CB318" s="116"/>
      <c r="CC318" s="116"/>
      <c r="CD318" s="116"/>
      <c r="CE318" s="116"/>
      <c r="CF318" s="116"/>
      <c r="CG318" s="116"/>
      <c r="CH318" s="116"/>
      <c r="CI318" s="116"/>
      <c r="CJ318" s="116"/>
      <c r="CK318" s="116"/>
      <c r="CL318" s="116"/>
      <c r="CM318" s="116"/>
      <c r="CN318" s="116"/>
      <c r="CO318" s="116"/>
      <c r="CP318" s="116"/>
      <c r="CQ318" s="116"/>
      <c r="CR318" s="116"/>
      <c r="CS318" s="116"/>
      <c r="CT318" s="116"/>
      <c r="CU318" s="116"/>
      <c r="CV318" s="116"/>
      <c r="CW318" s="116"/>
      <c r="CX318" s="116"/>
      <c r="CY318" s="116"/>
    </row>
    <row r="319" spans="2:103"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  <c r="AA319" s="116"/>
      <c r="AB319" s="116"/>
      <c r="AC319" s="116"/>
      <c r="AD319" s="116"/>
      <c r="AE319" s="116"/>
      <c r="AF319" s="116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116"/>
      <c r="AQ319" s="116"/>
      <c r="AR319" s="116"/>
      <c r="AS319" s="116"/>
      <c r="AT319" s="116"/>
      <c r="AU319" s="116"/>
      <c r="AV319" s="116"/>
      <c r="AW319" s="116"/>
      <c r="AX319" s="116"/>
      <c r="AY319" s="116"/>
      <c r="AZ319" s="116"/>
      <c r="BA319" s="116"/>
      <c r="BB319" s="116"/>
      <c r="BC319" s="116"/>
      <c r="BD319" s="116"/>
      <c r="BE319" s="116"/>
      <c r="BF319" s="116"/>
      <c r="BG319" s="116"/>
      <c r="BH319" s="116"/>
      <c r="BI319" s="116"/>
      <c r="BJ319" s="116"/>
      <c r="BK319" s="116"/>
      <c r="BL319" s="116"/>
      <c r="BM319" s="116"/>
      <c r="BN319" s="116"/>
      <c r="BO319" s="116"/>
      <c r="BP319" s="116"/>
      <c r="BQ319" s="116"/>
      <c r="BR319" s="116"/>
      <c r="BS319" s="116"/>
      <c r="BT319" s="116"/>
      <c r="BU319" s="116"/>
      <c r="BV319" s="116"/>
      <c r="BW319" s="116"/>
      <c r="BX319" s="116"/>
      <c r="BY319" s="116"/>
      <c r="BZ319" s="116"/>
      <c r="CA319" s="116"/>
      <c r="CB319" s="116"/>
      <c r="CC319" s="116"/>
      <c r="CD319" s="116"/>
      <c r="CE319" s="116"/>
      <c r="CF319" s="116"/>
      <c r="CG319" s="116"/>
      <c r="CH319" s="116"/>
      <c r="CI319" s="116"/>
      <c r="CJ319" s="116"/>
      <c r="CK319" s="116"/>
      <c r="CL319" s="116"/>
      <c r="CM319" s="116"/>
      <c r="CN319" s="116"/>
      <c r="CO319" s="116"/>
      <c r="CP319" s="116"/>
      <c r="CQ319" s="116"/>
      <c r="CR319" s="116"/>
      <c r="CS319" s="116"/>
      <c r="CT319" s="116"/>
      <c r="CU319" s="116"/>
      <c r="CV319" s="116"/>
      <c r="CW319" s="116"/>
      <c r="CX319" s="116"/>
      <c r="CY319" s="116"/>
    </row>
    <row r="320" spans="2:103"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  <c r="AA320" s="116"/>
      <c r="AB320" s="116"/>
      <c r="AC320" s="116"/>
      <c r="AD320" s="116"/>
      <c r="AE320" s="116"/>
      <c r="AF320" s="116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116"/>
      <c r="AQ320" s="116"/>
      <c r="AR320" s="116"/>
      <c r="AS320" s="116"/>
      <c r="AT320" s="116"/>
      <c r="AU320" s="116"/>
      <c r="AV320" s="116"/>
      <c r="AW320" s="116"/>
      <c r="AX320" s="116"/>
      <c r="AY320" s="116"/>
      <c r="AZ320" s="116"/>
      <c r="BA320" s="116"/>
      <c r="BB320" s="116"/>
      <c r="BC320" s="116"/>
      <c r="BD320" s="116"/>
      <c r="BE320" s="116"/>
      <c r="BF320" s="116"/>
      <c r="BG320" s="116"/>
      <c r="BH320" s="116"/>
      <c r="BI320" s="116"/>
      <c r="BJ320" s="116"/>
      <c r="BK320" s="116"/>
      <c r="BL320" s="116"/>
      <c r="BM320" s="116"/>
      <c r="BN320" s="116"/>
      <c r="BO320" s="116"/>
      <c r="BP320" s="116"/>
      <c r="BQ320" s="116"/>
      <c r="BR320" s="116"/>
      <c r="BS320" s="116"/>
      <c r="BT320" s="116"/>
      <c r="BU320" s="116"/>
      <c r="BV320" s="116"/>
      <c r="BW320" s="116"/>
      <c r="BX320" s="116"/>
      <c r="BY320" s="116"/>
      <c r="BZ320" s="116"/>
      <c r="CA320" s="116"/>
      <c r="CB320" s="116"/>
      <c r="CC320" s="116"/>
      <c r="CD320" s="116"/>
      <c r="CE320" s="116"/>
      <c r="CF320" s="116"/>
      <c r="CG320" s="116"/>
      <c r="CH320" s="116"/>
      <c r="CI320" s="116"/>
      <c r="CJ320" s="116"/>
      <c r="CK320" s="116"/>
      <c r="CL320" s="116"/>
      <c r="CM320" s="116"/>
      <c r="CN320" s="116"/>
      <c r="CO320" s="116"/>
      <c r="CP320" s="116"/>
      <c r="CQ320" s="116"/>
      <c r="CR320" s="116"/>
      <c r="CS320" s="116"/>
      <c r="CT320" s="116"/>
      <c r="CU320" s="116"/>
      <c r="CV320" s="116"/>
      <c r="CW320" s="116"/>
      <c r="CX320" s="116"/>
      <c r="CY320" s="116"/>
    </row>
    <row r="321" spans="2:103"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  <c r="AA321" s="116"/>
      <c r="AB321" s="116"/>
      <c r="AC321" s="116"/>
      <c r="AD321" s="116"/>
      <c r="AE321" s="116"/>
      <c r="AF321" s="116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116"/>
      <c r="AQ321" s="116"/>
      <c r="AR321" s="116"/>
      <c r="AS321" s="116"/>
      <c r="AT321" s="116"/>
      <c r="AU321" s="116"/>
      <c r="AV321" s="116"/>
      <c r="AW321" s="116"/>
      <c r="AX321" s="116"/>
      <c r="AY321" s="116"/>
      <c r="AZ321" s="116"/>
      <c r="BA321" s="116"/>
      <c r="BB321" s="116"/>
      <c r="BC321" s="116"/>
      <c r="BD321" s="116"/>
      <c r="BE321" s="116"/>
      <c r="BF321" s="116"/>
      <c r="BG321" s="116"/>
      <c r="BH321" s="116"/>
      <c r="BI321" s="116"/>
      <c r="BJ321" s="116"/>
      <c r="BK321" s="116"/>
      <c r="BL321" s="116"/>
      <c r="BM321" s="116"/>
      <c r="BN321" s="116"/>
      <c r="BO321" s="116"/>
      <c r="BP321" s="116"/>
      <c r="BQ321" s="116"/>
      <c r="BR321" s="116"/>
      <c r="BS321" s="116"/>
      <c r="BT321" s="116"/>
      <c r="BU321" s="116"/>
      <c r="BV321" s="116"/>
      <c r="BW321" s="116"/>
      <c r="BX321" s="116"/>
      <c r="BY321" s="116"/>
      <c r="BZ321" s="116"/>
      <c r="CA321" s="116"/>
      <c r="CB321" s="116"/>
      <c r="CC321" s="116"/>
      <c r="CD321" s="116"/>
      <c r="CE321" s="116"/>
      <c r="CF321" s="116"/>
      <c r="CG321" s="116"/>
      <c r="CH321" s="116"/>
      <c r="CI321" s="116"/>
      <c r="CJ321" s="116"/>
      <c r="CK321" s="116"/>
      <c r="CL321" s="116"/>
      <c r="CM321" s="116"/>
      <c r="CN321" s="116"/>
      <c r="CO321" s="116"/>
      <c r="CP321" s="116"/>
      <c r="CQ321" s="116"/>
      <c r="CR321" s="116"/>
      <c r="CS321" s="116"/>
      <c r="CT321" s="116"/>
      <c r="CU321" s="116"/>
      <c r="CV321" s="116"/>
      <c r="CW321" s="116"/>
      <c r="CX321" s="116"/>
      <c r="CY321" s="116"/>
    </row>
    <row r="322" spans="2:103"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  <c r="AA322" s="116"/>
      <c r="AB322" s="116"/>
      <c r="AC322" s="116"/>
      <c r="AD322" s="116"/>
      <c r="AE322" s="116"/>
      <c r="AF322" s="116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116"/>
      <c r="AQ322" s="116"/>
      <c r="AR322" s="116"/>
      <c r="AS322" s="116"/>
      <c r="AT322" s="116"/>
      <c r="AU322" s="116"/>
      <c r="AV322" s="116"/>
      <c r="AW322" s="116"/>
      <c r="AX322" s="116"/>
      <c r="AY322" s="116"/>
      <c r="AZ322" s="116"/>
      <c r="BA322" s="116"/>
      <c r="BB322" s="116"/>
      <c r="BC322" s="116"/>
      <c r="BD322" s="116"/>
      <c r="BE322" s="116"/>
      <c r="BF322" s="116"/>
      <c r="BG322" s="116"/>
      <c r="BH322" s="116"/>
      <c r="BI322" s="116"/>
      <c r="BJ322" s="116"/>
      <c r="BK322" s="116"/>
      <c r="BL322" s="116"/>
      <c r="BM322" s="116"/>
      <c r="BN322" s="116"/>
      <c r="BO322" s="116"/>
      <c r="BP322" s="116"/>
      <c r="BQ322" s="116"/>
      <c r="BR322" s="116"/>
      <c r="BS322" s="116"/>
      <c r="BT322" s="116"/>
      <c r="BU322" s="116"/>
      <c r="BV322" s="116"/>
      <c r="BW322" s="116"/>
      <c r="BX322" s="116"/>
      <c r="BY322" s="116"/>
      <c r="BZ322" s="116"/>
      <c r="CA322" s="116"/>
      <c r="CB322" s="116"/>
      <c r="CC322" s="116"/>
      <c r="CD322" s="116"/>
      <c r="CE322" s="116"/>
      <c r="CF322" s="116"/>
      <c r="CG322" s="116"/>
      <c r="CH322" s="116"/>
      <c r="CI322" s="116"/>
      <c r="CJ322" s="116"/>
      <c r="CK322" s="116"/>
      <c r="CL322" s="116"/>
      <c r="CM322" s="116"/>
      <c r="CN322" s="116"/>
      <c r="CO322" s="116"/>
      <c r="CP322" s="116"/>
      <c r="CQ322" s="116"/>
      <c r="CR322" s="116"/>
      <c r="CS322" s="116"/>
      <c r="CT322" s="116"/>
      <c r="CU322" s="116"/>
      <c r="CV322" s="116"/>
      <c r="CW322" s="116"/>
      <c r="CX322" s="116"/>
      <c r="CY322" s="116"/>
    </row>
    <row r="323" spans="2:103"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  <c r="AA323" s="116"/>
      <c r="AB323" s="116"/>
      <c r="AC323" s="116"/>
      <c r="AD323" s="116"/>
      <c r="AE323" s="116"/>
      <c r="AF323" s="116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116"/>
      <c r="AQ323" s="116"/>
      <c r="AR323" s="116"/>
      <c r="AS323" s="116"/>
      <c r="AT323" s="116"/>
      <c r="AU323" s="116"/>
      <c r="AV323" s="116"/>
      <c r="AW323" s="116"/>
      <c r="AX323" s="116"/>
      <c r="AY323" s="116"/>
      <c r="AZ323" s="116"/>
      <c r="BA323" s="116"/>
      <c r="BB323" s="116"/>
      <c r="BC323" s="116"/>
      <c r="BD323" s="116"/>
      <c r="BE323" s="116"/>
      <c r="BF323" s="116"/>
      <c r="BG323" s="116"/>
      <c r="BH323" s="116"/>
      <c r="BI323" s="116"/>
      <c r="BJ323" s="116"/>
      <c r="BK323" s="116"/>
      <c r="BL323" s="116"/>
      <c r="BM323" s="116"/>
      <c r="BN323" s="116"/>
      <c r="BO323" s="116"/>
      <c r="BP323" s="116"/>
      <c r="BQ323" s="116"/>
      <c r="BR323" s="116"/>
      <c r="BS323" s="116"/>
      <c r="BT323" s="116"/>
      <c r="BU323" s="116"/>
      <c r="BV323" s="116"/>
      <c r="BW323" s="116"/>
      <c r="BX323" s="116"/>
      <c r="BY323" s="116"/>
      <c r="BZ323" s="116"/>
      <c r="CA323" s="116"/>
      <c r="CB323" s="116"/>
      <c r="CC323" s="116"/>
      <c r="CD323" s="116"/>
      <c r="CE323" s="116"/>
      <c r="CF323" s="116"/>
      <c r="CG323" s="116"/>
      <c r="CH323" s="116"/>
      <c r="CI323" s="116"/>
      <c r="CJ323" s="116"/>
      <c r="CK323" s="116"/>
      <c r="CL323" s="116"/>
      <c r="CM323" s="116"/>
      <c r="CN323" s="116"/>
      <c r="CO323" s="116"/>
      <c r="CP323" s="116"/>
      <c r="CQ323" s="116"/>
      <c r="CR323" s="116"/>
      <c r="CS323" s="116"/>
      <c r="CT323" s="116"/>
      <c r="CU323" s="116"/>
      <c r="CV323" s="116"/>
      <c r="CW323" s="116"/>
      <c r="CX323" s="116"/>
      <c r="CY323" s="116"/>
    </row>
    <row r="324" spans="2:103"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  <c r="AA324" s="116"/>
      <c r="AB324" s="116"/>
      <c r="AC324" s="116"/>
      <c r="AD324" s="116"/>
      <c r="AE324" s="116"/>
      <c r="AF324" s="116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116"/>
      <c r="AQ324" s="116"/>
      <c r="AR324" s="116"/>
      <c r="AS324" s="116"/>
      <c r="AT324" s="116"/>
      <c r="AU324" s="116"/>
      <c r="AV324" s="116"/>
      <c r="AW324" s="116"/>
      <c r="AX324" s="116"/>
      <c r="AY324" s="116"/>
      <c r="AZ324" s="116"/>
      <c r="BA324" s="116"/>
      <c r="BB324" s="116"/>
      <c r="BC324" s="116"/>
      <c r="BD324" s="116"/>
      <c r="BE324" s="116"/>
      <c r="BF324" s="116"/>
      <c r="BG324" s="116"/>
      <c r="BH324" s="116"/>
      <c r="BI324" s="116"/>
      <c r="BJ324" s="116"/>
      <c r="BK324" s="116"/>
      <c r="BL324" s="116"/>
      <c r="BM324" s="116"/>
      <c r="BN324" s="116"/>
      <c r="BO324" s="116"/>
      <c r="BP324" s="116"/>
      <c r="BQ324" s="116"/>
      <c r="BR324" s="116"/>
      <c r="BS324" s="116"/>
      <c r="BT324" s="116"/>
      <c r="BU324" s="116"/>
      <c r="BV324" s="116"/>
      <c r="BW324" s="116"/>
      <c r="BX324" s="116"/>
      <c r="BY324" s="116"/>
      <c r="BZ324" s="116"/>
      <c r="CA324" s="116"/>
      <c r="CB324" s="116"/>
      <c r="CC324" s="116"/>
      <c r="CD324" s="116"/>
      <c r="CE324" s="116"/>
      <c r="CF324" s="116"/>
      <c r="CG324" s="116"/>
      <c r="CH324" s="116"/>
      <c r="CI324" s="116"/>
      <c r="CJ324" s="116"/>
      <c r="CK324" s="116"/>
      <c r="CL324" s="116"/>
      <c r="CM324" s="116"/>
      <c r="CN324" s="116"/>
      <c r="CO324" s="116"/>
      <c r="CP324" s="116"/>
      <c r="CQ324" s="116"/>
      <c r="CR324" s="116"/>
      <c r="CS324" s="116"/>
      <c r="CT324" s="116"/>
      <c r="CU324" s="116"/>
      <c r="CV324" s="116"/>
      <c r="CW324" s="116"/>
      <c r="CX324" s="116"/>
      <c r="CY324" s="116"/>
    </row>
  </sheetData>
  <sheetProtection sort="0" autoFilter="0"/>
  <mergeCells count="19">
    <mergeCell ref="B2:R2"/>
    <mergeCell ref="E9:F13"/>
    <mergeCell ref="D8:D13"/>
    <mergeCell ref="K10:L10"/>
    <mergeCell ref="M10:N10"/>
    <mergeCell ref="O10:P10"/>
    <mergeCell ref="Q10:R10"/>
    <mergeCell ref="Q11:R11"/>
    <mergeCell ref="O11:P11"/>
    <mergeCell ref="M11:N11"/>
    <mergeCell ref="K11:L11"/>
    <mergeCell ref="I10:J10"/>
    <mergeCell ref="G10:H10"/>
    <mergeCell ref="S10:T10"/>
    <mergeCell ref="U10:V10"/>
    <mergeCell ref="W10:X10"/>
    <mergeCell ref="W11:X11"/>
    <mergeCell ref="U11:V11"/>
    <mergeCell ref="S11:T11"/>
  </mergeCells>
  <conditionalFormatting sqref="A8">
    <cfRule type="containsText" dxfId="12" priority="1" operator="containsText" text="brak">
      <formula>NOT(ISERROR(SEARCH("brak",A8)))</formula>
    </cfRule>
  </conditionalFormatting>
  <dataValidations count="2">
    <dataValidation type="list" allowBlank="1" showInputMessage="1" showErrorMessage="1" sqref="D4">
      <formula1>"2, 3"</formula1>
    </dataValidation>
    <dataValidation type="list" allowBlank="1" showInputMessage="1" showErrorMessage="1" sqref="D15:D101">
      <formula1>naruszenie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2:L93"/>
  <sheetViews>
    <sheetView topLeftCell="A4" workbookViewId="0">
      <selection activeCell="J14" sqref="J14:J18"/>
    </sheetView>
  </sheetViews>
  <sheetFormatPr defaultRowHeight="14.25"/>
  <cols>
    <col min="3" max="3" width="35.75" customWidth="1"/>
    <col min="4" max="4" width="17.75" customWidth="1"/>
    <col min="5" max="5" width="11.5" bestFit="1" customWidth="1"/>
    <col min="6" max="6" width="4.625" customWidth="1"/>
    <col min="9" max="9" width="17.625" bestFit="1" customWidth="1"/>
    <col min="12" max="12" width="10.125" hidden="1" customWidth="1"/>
  </cols>
  <sheetData>
    <row r="2" spans="2:12" ht="24" customHeight="1">
      <c r="B2" s="298" t="s">
        <v>165</v>
      </c>
      <c r="C2" s="298"/>
      <c r="D2" s="298"/>
      <c r="E2" s="298"/>
      <c r="F2" s="298"/>
      <c r="G2" s="298"/>
      <c r="H2" s="298"/>
      <c r="I2" s="298"/>
      <c r="J2" s="298"/>
    </row>
    <row r="3" spans="2:12" ht="15">
      <c r="B3" s="51" t="s">
        <v>166</v>
      </c>
    </row>
    <row r="5" spans="2:12" ht="15" thickBot="1"/>
    <row r="6" spans="2:12" ht="36" customHeight="1" thickBot="1">
      <c r="B6" s="56" t="s">
        <v>114</v>
      </c>
      <c r="C6" s="57" t="s">
        <v>144</v>
      </c>
      <c r="D6" s="54" t="s">
        <v>163</v>
      </c>
      <c r="E6" s="55" t="s">
        <v>148</v>
      </c>
      <c r="F6" s="55" t="s">
        <v>134</v>
      </c>
      <c r="I6" s="293" t="s">
        <v>162</v>
      </c>
      <c r="J6" s="294"/>
      <c r="L6" s="235" t="s">
        <v>265</v>
      </c>
    </row>
    <row r="7" spans="2:12" ht="15">
      <c r="B7" s="58">
        <v>1</v>
      </c>
      <c r="C7" s="59" t="str">
        <f>IF(ISBLANK(analiza_1!C15),"",analiza_1!C15)</f>
        <v>Zakład najgorszy</v>
      </c>
      <c r="D7" s="60" t="str">
        <f>IF(ISBLANK(zestawienie!D15),"",zestawienie!D15)</f>
        <v>klasa 2</v>
      </c>
      <c r="E7" s="61" t="str">
        <f>IF(F7="","",IF(F7&gt;=$J$14,"I",IF(F7&gt;=$J$15,"II",IF(F7&gt;=$J$16,"III",IF(F7&gt;=$J$17,"IV",IF(F7&gt;=$J$18,"V",""))))))</f>
        <v>I</v>
      </c>
      <c r="F7" s="62">
        <f>IF(C7&lt;&gt;"",analiza_1!AM15+analiza_1!AO15+analiza_1!AN15+analiza_1!V15+L7,"")</f>
        <v>105</v>
      </c>
      <c r="I7" s="297" t="s">
        <v>167</v>
      </c>
      <c r="J7" s="297"/>
      <c r="L7" s="235">
        <f>IFERROR(VLOOKUP(D7, $I$8:$J$11, 2, FALSE),"")</f>
        <v>10</v>
      </c>
    </row>
    <row r="8" spans="2:12">
      <c r="B8" s="63">
        <v>2</v>
      </c>
      <c r="C8" s="64" t="str">
        <f>IF(ISBLANK(analiza_1!C16),"",analiza_1!C16)</f>
        <v>Zakład najlepszy</v>
      </c>
      <c r="D8" s="65" t="str">
        <f>IF(ISBLANK(zestawienie!D16),"",zestawienie!D16)</f>
        <v>brak</v>
      </c>
      <c r="E8" s="66" t="str">
        <f t="shared" ref="E8:E71" si="0">IF(F8="","",IF(F8&gt;=$J$14,"I",IF(F8&gt;=$J$15,"II",IF(F8&gt;=$J$16,"III",IF(F8&gt;=$J$17,"IV",IF(F8&gt;=$J$18,"V",""))))))</f>
        <v>V</v>
      </c>
      <c r="F8" s="67">
        <f>IF(C8&lt;&gt;"",analiza_1!AM16+analiza_1!AO16+analiza_1!AN16+analiza_1!V16+L8,"")</f>
        <v>8</v>
      </c>
      <c r="I8" s="233" t="s">
        <v>150</v>
      </c>
      <c r="J8" s="9">
        <v>5</v>
      </c>
      <c r="L8" s="235">
        <f t="shared" ref="L8:L71" si="1">IFERROR(VLOOKUP(D8, $I$8:$J$11, 2, FALSE),"")</f>
        <v>0</v>
      </c>
    </row>
    <row r="9" spans="2:12">
      <c r="B9" s="63">
        <v>3</v>
      </c>
      <c r="C9" s="64" t="str">
        <f>IF(ISBLANK(analiza_1!C17),"",analiza_1!C17)</f>
        <v>Cukrownia Glinojeck</v>
      </c>
      <c r="D9" s="65" t="str">
        <f>IF(ISBLANK(zestawienie!D17),"",zestawienie!D17)</f>
        <v>brak</v>
      </c>
      <c r="E9" s="66" t="str">
        <f t="shared" si="0"/>
        <v>I</v>
      </c>
      <c r="F9" s="67">
        <f>IF(C9&lt;&gt;"",analiza_1!AM17+analiza_1!AO17+analiza_1!AN17+analiza_1!V17+L9,"")</f>
        <v>60</v>
      </c>
      <c r="I9" s="233" t="s">
        <v>151</v>
      </c>
      <c r="J9" s="9">
        <v>10</v>
      </c>
      <c r="L9" s="235">
        <f t="shared" si="1"/>
        <v>0</v>
      </c>
    </row>
    <row r="10" spans="2:12">
      <c r="B10" s="63">
        <v>4</v>
      </c>
      <c r="C10" s="64" t="str">
        <f>IF(ISBLANK(analiza_1!C18),"",analiza_1!C18)</f>
        <v>BAUER</v>
      </c>
      <c r="D10" s="65" t="str">
        <f>IF(ISBLANK(zestawienie!D18),"",zestawienie!D18)</f>
        <v>brak</v>
      </c>
      <c r="E10" s="66" t="str">
        <f t="shared" si="0"/>
        <v>I</v>
      </c>
      <c r="F10" s="67">
        <f>IF(C10&lt;&gt;"",analiza_1!AM18+analiza_1!AO18+analiza_1!AN18+analiza_1!V18+L10,"")</f>
        <v>59</v>
      </c>
      <c r="I10" s="233" t="str">
        <f>zestawienie!A7</f>
        <v>brak</v>
      </c>
      <c r="J10" s="9">
        <v>0</v>
      </c>
      <c r="L10" s="235">
        <f t="shared" si="1"/>
        <v>0</v>
      </c>
    </row>
    <row r="11" spans="2:12">
      <c r="B11" s="63">
        <v>5</v>
      </c>
      <c r="C11" s="64" t="str">
        <f>IF(ISBLANK(analiza_1!C19),"",analiza_1!C19)</f>
        <v>Ferma Drobiu Kondrajec Pański</v>
      </c>
      <c r="D11" s="65" t="str">
        <f>IF(ISBLANK(zestawienie!D19),"",zestawienie!D19)</f>
        <v>brak</v>
      </c>
      <c r="E11" s="66" t="str">
        <f t="shared" si="0"/>
        <v>II</v>
      </c>
      <c r="F11" s="67">
        <f>IF(C11&lt;&gt;"",analiza_1!AM19+analiza_1!AO19+analiza_1!AN19+analiza_1!V19+L11,"")</f>
        <v>53</v>
      </c>
      <c r="I11" s="234" t="str">
        <f>zestawienie!A8</f>
        <v/>
      </c>
      <c r="J11" s="258">
        <v>0</v>
      </c>
      <c r="L11" s="235">
        <f t="shared" si="1"/>
        <v>0</v>
      </c>
    </row>
    <row r="12" spans="2:12" ht="15" thickBot="1">
      <c r="B12" s="63">
        <v>6</v>
      </c>
      <c r="C12" s="64" t="str">
        <f>IF(ISBLANK(analiza_1!C20),"",analiza_1!C20)</f>
        <v>PEC Ciechanów</v>
      </c>
      <c r="D12" s="65" t="str">
        <f>IF(ISBLANK(zestawienie!D20),"",zestawienie!D20)</f>
        <v>brak</v>
      </c>
      <c r="E12" s="66" t="str">
        <f t="shared" si="0"/>
        <v>II</v>
      </c>
      <c r="F12" s="67">
        <f>IF(C12&lt;&gt;"",analiza_1!AM20+analiza_1!AO20+analiza_1!AN20+analiza_1!V20+L12,"")</f>
        <v>49</v>
      </c>
      <c r="L12" s="235">
        <f t="shared" si="1"/>
        <v>0</v>
      </c>
    </row>
    <row r="13" spans="2:12" ht="15">
      <c r="B13" s="63">
        <v>7</v>
      </c>
      <c r="C13" s="64" t="str">
        <f>IF(ISBLANK(analiza_1!C21),"",analiza_1!C21)</f>
        <v>Zakład Rzeźniczo-Wędliniarski Gotardy</v>
      </c>
      <c r="D13" s="65" t="str">
        <f>IF(ISBLANK(zestawienie!D21),"",zestawienie!D21)</f>
        <v>brak</v>
      </c>
      <c r="E13" s="66" t="str">
        <f t="shared" si="0"/>
        <v>II</v>
      </c>
      <c r="F13" s="67">
        <f>IF(C13&lt;&gt;"",analiza_1!AM21+analiza_1!AO21+analiza_1!AN21+analiza_1!V21+L13,"")</f>
        <v>50</v>
      </c>
      <c r="I13" s="295" t="s">
        <v>173</v>
      </c>
      <c r="J13" s="296"/>
      <c r="K13" t="s">
        <v>281</v>
      </c>
      <c r="L13" s="235">
        <f t="shared" si="1"/>
        <v>0</v>
      </c>
    </row>
    <row r="14" spans="2:12">
      <c r="B14" s="63">
        <v>8</v>
      </c>
      <c r="C14" s="64" t="str">
        <f>IF(ISBLANK(analiza_1!C22),"",analiza_1!C22)</f>
        <v>Autozłom Ciechanów</v>
      </c>
      <c r="D14" s="65" t="str">
        <f>IF(ISBLANK(zestawienie!D22),"",zestawienie!D22)</f>
        <v>brak</v>
      </c>
      <c r="E14" s="66" t="str">
        <f t="shared" si="0"/>
        <v>III</v>
      </c>
      <c r="F14" s="67">
        <f>IF(C14&lt;&gt;"",analiza_1!AM22+analiza_1!AO22+analiza_1!AN22+analiza_1!V22+L14,"")</f>
        <v>37</v>
      </c>
      <c r="I14" s="52" t="s">
        <v>168</v>
      </c>
      <c r="J14" s="73">
        <v>55</v>
      </c>
      <c r="K14">
        <v>177</v>
      </c>
      <c r="L14" s="235">
        <f t="shared" si="1"/>
        <v>0</v>
      </c>
    </row>
    <row r="15" spans="2:12">
      <c r="B15" s="63">
        <v>9</v>
      </c>
      <c r="C15" s="64" t="str">
        <f>IF(ISBLANK(analiza_1!C23),"",analiza_1!C23)</f>
        <v>MWiO Grudziadz - oczyszczalnia</v>
      </c>
      <c r="D15" s="65" t="str">
        <f>IF(ISBLANK(zestawienie!D23),"",zestawienie!D23)</f>
        <v>brak</v>
      </c>
      <c r="E15" s="66" t="str">
        <f t="shared" si="0"/>
        <v>III</v>
      </c>
      <c r="F15" s="67">
        <f>IF(C15&lt;&gt;"",analiza_1!AM23+analiza_1!AO23+analiza_1!AN23+analiza_1!V23+L15,"")</f>
        <v>44</v>
      </c>
      <c r="I15" s="52" t="s">
        <v>169</v>
      </c>
      <c r="J15" s="73">
        <v>45</v>
      </c>
      <c r="K15">
        <v>111</v>
      </c>
      <c r="L15" s="235">
        <f t="shared" si="1"/>
        <v>0</v>
      </c>
    </row>
    <row r="16" spans="2:12">
      <c r="B16" s="63">
        <v>10</v>
      </c>
      <c r="C16" s="64" t="str">
        <f>IF(ISBLANK(analiza_1!C24),"",analiza_1!C24)</f>
        <v>Toruńskie Wodociagi - oczyszczalnia</v>
      </c>
      <c r="D16" s="65" t="str">
        <f>IF(ISBLANK(zestawienie!D24),"",zestawienie!D24)</f>
        <v>brak</v>
      </c>
      <c r="E16" s="66" t="str">
        <f t="shared" si="0"/>
        <v>III</v>
      </c>
      <c r="F16" s="67">
        <f>IF(C16&lt;&gt;"",analiza_1!AM24+analiza_1!AO24+analiza_1!AN24+analiza_1!V24+L16,"")</f>
        <v>42</v>
      </c>
      <c r="I16" s="52" t="s">
        <v>170</v>
      </c>
      <c r="J16" s="73">
        <v>30</v>
      </c>
      <c r="K16">
        <v>67</v>
      </c>
      <c r="L16" s="235">
        <f t="shared" si="1"/>
        <v>0</v>
      </c>
    </row>
    <row r="17" spans="2:12">
      <c r="B17" s="63">
        <v>11</v>
      </c>
      <c r="C17" s="64" t="str">
        <f>IF(ISBLANK(analiza_1!C25),"",analiza_1!C25)</f>
        <v>Cukrownia Chełmża</v>
      </c>
      <c r="D17" s="65" t="str">
        <f>IF(ISBLANK(zestawienie!D25),"",zestawienie!D25)</f>
        <v>brak</v>
      </c>
      <c r="E17" s="66" t="str">
        <f t="shared" si="0"/>
        <v>I</v>
      </c>
      <c r="F17" s="67">
        <f>IF(C17&lt;&gt;"",analiza_1!AM25+analiza_1!AO25+analiza_1!AN25+analiza_1!V25+L17,"")</f>
        <v>71</v>
      </c>
      <c r="I17" s="52" t="s">
        <v>171</v>
      </c>
      <c r="J17" s="73">
        <v>15</v>
      </c>
      <c r="K17">
        <v>23</v>
      </c>
      <c r="L17" s="235">
        <f t="shared" si="1"/>
        <v>0</v>
      </c>
    </row>
    <row r="18" spans="2:12" ht="15" thickBot="1">
      <c r="B18" s="63">
        <v>12</v>
      </c>
      <c r="C18" s="64" t="str">
        <f>IF(ISBLANK(analiza_1!C26),"",analiza_1!C26)</f>
        <v>Zamek Bierzgłowski - ZDR</v>
      </c>
      <c r="D18" s="65" t="str">
        <f>IF(ISBLANK(zestawienie!D26),"",zestawienie!D26)</f>
        <v>brak</v>
      </c>
      <c r="E18" s="66" t="str">
        <f t="shared" si="0"/>
        <v>III</v>
      </c>
      <c r="F18" s="67">
        <f>IF(C18&lt;&gt;"",analiza_1!AM26+analiza_1!AO26+analiza_1!AN26+analiza_1!V26+L18,"")</f>
        <v>38</v>
      </c>
      <c r="I18" s="53" t="s">
        <v>172</v>
      </c>
      <c r="J18" s="74">
        <v>0</v>
      </c>
      <c r="K18">
        <v>0</v>
      </c>
      <c r="L18" s="235">
        <f t="shared" si="1"/>
        <v>0</v>
      </c>
    </row>
    <row r="19" spans="2:12">
      <c r="B19" s="63">
        <v>13</v>
      </c>
      <c r="C19" s="64" t="str">
        <f>IF(ISBLANK(analiza_1!C27),"",analiza_1!C27)</f>
        <v>Eurogaz Białkowo - ZZR</v>
      </c>
      <c r="D19" s="65" t="str">
        <f>IF(ISBLANK(zestawienie!D27),"",zestawienie!D27)</f>
        <v>brak</v>
      </c>
      <c r="E19" s="66" t="str">
        <f t="shared" si="0"/>
        <v>IV</v>
      </c>
      <c r="F19" s="67">
        <f>IF(C19&lt;&gt;"",analiza_1!AM27+analiza_1!AO27+analiza_1!AN27+analiza_1!V27+L19,"")</f>
        <v>29</v>
      </c>
      <c r="L19" s="235">
        <f t="shared" si="1"/>
        <v>0</v>
      </c>
    </row>
    <row r="20" spans="2:12">
      <c r="B20" s="63">
        <v>14</v>
      </c>
      <c r="C20" s="64" t="str">
        <f>IF(ISBLANK(analiza_1!C28),"",analiza_1!C28)</f>
        <v>Nomet - galwanizernia</v>
      </c>
      <c r="D20" s="65" t="str">
        <f>IF(ISBLANK(zestawienie!D28),"",zestawienie!D28)</f>
        <v>brak</v>
      </c>
      <c r="E20" s="66" t="str">
        <f t="shared" si="0"/>
        <v>II</v>
      </c>
      <c r="F20" s="67">
        <f>IF(C20&lt;&gt;"",analiza_1!AM28+analiza_1!AO28+analiza_1!AN28+analiza_1!V28+L20,"")</f>
        <v>47</v>
      </c>
      <c r="L20" s="235">
        <f t="shared" si="1"/>
        <v>0</v>
      </c>
    </row>
    <row r="21" spans="2:12">
      <c r="B21" s="63">
        <v>15</v>
      </c>
      <c r="C21" s="64" t="str">
        <f>IF(ISBLANK(analiza_1!C29),"",analiza_1!C29)</f>
        <v>Eurohansa - zakład produkcyjny</v>
      </c>
      <c r="D21" s="65" t="str">
        <f>IF(ISBLANK(zestawienie!D29),"",zestawienie!D29)</f>
        <v>brak</v>
      </c>
      <c r="E21" s="66" t="str">
        <f t="shared" si="0"/>
        <v>II</v>
      </c>
      <c r="F21" s="67">
        <f>IF(C21&lt;&gt;"",analiza_1!AM29+analiza_1!AO29+analiza_1!AN29+analiza_1!V29+L21,"")</f>
        <v>49</v>
      </c>
      <c r="L21" s="235">
        <f t="shared" si="1"/>
        <v>0</v>
      </c>
    </row>
    <row r="22" spans="2:12">
      <c r="B22" s="63">
        <v>16</v>
      </c>
      <c r="C22" s="64" t="str">
        <f>IF(ISBLANK(analiza_1!C30),"",analiza_1!C30)</f>
        <v>Sklep Od i Do - sklep spożywczy</v>
      </c>
      <c r="D22" s="65" t="str">
        <f>IF(ISBLANK(zestawienie!D30),"",zestawienie!D30)</f>
        <v>brak</v>
      </c>
      <c r="E22" s="66" t="str">
        <f t="shared" si="0"/>
        <v>III</v>
      </c>
      <c r="F22" s="67">
        <f>IF(C22&lt;&gt;"",analiza_1!AM30+analiza_1!AO30+analiza_1!AN30+analiza_1!V30+L22,"")</f>
        <v>32</v>
      </c>
      <c r="L22" s="235">
        <f t="shared" si="1"/>
        <v>0</v>
      </c>
    </row>
    <row r="23" spans="2:12">
      <c r="B23" s="63">
        <v>17</v>
      </c>
      <c r="C23" s="64" t="str">
        <f>IF(ISBLANK(analiza_1!C31),"",analiza_1!C31)</f>
        <v>Warsztat Ruszkowski - warsztat mechaniczny (naprawy)</v>
      </c>
      <c r="D23" s="65" t="str">
        <f>IF(ISBLANK(zestawienie!D31),"",zestawienie!D31)</f>
        <v>brak</v>
      </c>
      <c r="E23" s="66" t="str">
        <f t="shared" si="0"/>
        <v>IV</v>
      </c>
      <c r="F23" s="67">
        <f>IF(C23&lt;&gt;"",analiza_1!AM31+analiza_1!AO31+analiza_1!AN31+analiza_1!V31+L23,"")</f>
        <v>24</v>
      </c>
      <c r="L23" s="235">
        <f t="shared" si="1"/>
        <v>0</v>
      </c>
    </row>
    <row r="24" spans="2:12">
      <c r="B24" s="63">
        <v>18</v>
      </c>
      <c r="C24" s="64" t="str">
        <f>IF(ISBLANK(analiza_1!C32),"",analiza_1!C32)</f>
        <v>OPEC Grudziadz - elektrocepłownia</v>
      </c>
      <c r="D24" s="65" t="str">
        <f>IF(ISBLANK(zestawienie!D32),"",zestawienie!D32)</f>
        <v>brak</v>
      </c>
      <c r="E24" s="66" t="str">
        <f t="shared" si="0"/>
        <v>III</v>
      </c>
      <c r="F24" s="67">
        <f>IF(C24&lt;&gt;"",analiza_1!AM32+analiza_1!AO32+analiza_1!AN32+analiza_1!V32+L24,"")</f>
        <v>39</v>
      </c>
      <c r="L24" s="235">
        <f t="shared" si="1"/>
        <v>0</v>
      </c>
    </row>
    <row r="25" spans="2:12">
      <c r="B25" s="63">
        <v>19</v>
      </c>
      <c r="C25" s="64" t="str">
        <f>IF(ISBLANK(analiza_1!C33),"",analiza_1!C33)</f>
        <v>Zakład produkcji obuwia</v>
      </c>
      <c r="D25" s="65" t="str">
        <f>IF(ISBLANK(zestawienie!D33),"",zestawienie!D33)</f>
        <v>brak</v>
      </c>
      <c r="E25" s="66" t="str">
        <f t="shared" si="0"/>
        <v>III</v>
      </c>
      <c r="F25" s="67">
        <f>IF(C25&lt;&gt;"",analiza_1!AM33+analiza_1!AO33+analiza_1!AN33+analiza_1!V33+L25,"")</f>
        <v>35</v>
      </c>
      <c r="L25" s="235">
        <f t="shared" si="1"/>
        <v>0</v>
      </c>
    </row>
    <row r="26" spans="2:12">
      <c r="B26" s="63">
        <v>20</v>
      </c>
      <c r="C26" s="64" t="str">
        <f>IF(ISBLANK(analiza_1!C34),"",analiza_1!C34)</f>
        <v>Baza paliw = ZDR</v>
      </c>
      <c r="D26" s="65" t="str">
        <f>IF(ISBLANK(zestawienie!D34),"",zestawienie!D34)</f>
        <v>brak</v>
      </c>
      <c r="E26" s="66" t="str">
        <f t="shared" si="0"/>
        <v>II</v>
      </c>
      <c r="F26" s="67">
        <f>IF(C26&lt;&gt;"",analiza_1!AM34+analiza_1!AO34+analiza_1!AN34+analiza_1!V34+L26,"")</f>
        <v>45</v>
      </c>
      <c r="L26" s="235">
        <f t="shared" si="1"/>
        <v>0</v>
      </c>
    </row>
    <row r="27" spans="2:12">
      <c r="B27" s="63">
        <v>21</v>
      </c>
      <c r="C27" s="64" t="str">
        <f>IF(ISBLANK(analiza_1!C35),"",analiza_1!C35)</f>
        <v>Stacja demontażu</v>
      </c>
      <c r="D27" s="65" t="str">
        <f>IF(ISBLANK(zestawienie!D35),"",zestawienie!D35)</f>
        <v>brak</v>
      </c>
      <c r="E27" s="66" t="str">
        <f t="shared" si="0"/>
        <v>III</v>
      </c>
      <c r="F27" s="67">
        <f>IF(C27&lt;&gt;"",analiza_1!AM35+analiza_1!AO35+analiza_1!AN35+analiza_1!V35+L27,"")</f>
        <v>36</v>
      </c>
      <c r="L27" s="235">
        <f t="shared" si="1"/>
        <v>0</v>
      </c>
    </row>
    <row r="28" spans="2:12">
      <c r="B28" s="63">
        <v>22</v>
      </c>
      <c r="C28" s="64" t="str">
        <f>IF(ISBLANK(analiza_1!C36),"",analiza_1!C36)</f>
        <v>Oczyszczalnia ścieków</v>
      </c>
      <c r="D28" s="65" t="str">
        <f>IF(ISBLANK(zestawienie!D36),"",zestawienie!D36)</f>
        <v>brak</v>
      </c>
      <c r="E28" s="66" t="str">
        <f t="shared" si="0"/>
        <v>III</v>
      </c>
      <c r="F28" s="67">
        <f>IF(C28&lt;&gt;"",analiza_1!AM36+analiza_1!AO36+analiza_1!AN36+analiza_1!V36+L28,"")</f>
        <v>36</v>
      </c>
      <c r="L28" s="235">
        <f t="shared" si="1"/>
        <v>0</v>
      </c>
    </row>
    <row r="29" spans="2:12">
      <c r="B29" s="63">
        <v>23</v>
      </c>
      <c r="C29" s="64" t="str">
        <f>IF(ISBLANK(analiza_1!C37),"",analiza_1!C37)</f>
        <v>Zakład obróbki metali</v>
      </c>
      <c r="D29" s="65" t="str">
        <f>IF(ISBLANK(zestawienie!D37),"",zestawienie!D37)</f>
        <v>brak</v>
      </c>
      <c r="E29" s="66" t="str">
        <f t="shared" si="0"/>
        <v>I</v>
      </c>
      <c r="F29" s="67">
        <f>IF(C29&lt;&gt;"",analiza_1!AM37+analiza_1!AO37+analiza_1!AN37+analiza_1!V37+L29,"")</f>
        <v>60</v>
      </c>
      <c r="L29" s="235">
        <f t="shared" si="1"/>
        <v>0</v>
      </c>
    </row>
    <row r="30" spans="2:12">
      <c r="B30" s="63">
        <v>24</v>
      </c>
      <c r="C30" s="64" t="str">
        <f>IF(ISBLANK(analiza_1!C38),"",analiza_1!C38)</f>
        <v>Zakład przetwarzania produktów ubocznych pochodzenia zwierzęcegp</v>
      </c>
      <c r="D30" s="65" t="str">
        <f>IF(ISBLANK(zestawienie!D38),"",zestawienie!D38)</f>
        <v>brak</v>
      </c>
      <c r="E30" s="66" t="str">
        <f t="shared" si="0"/>
        <v>I</v>
      </c>
      <c r="F30" s="67">
        <f>IF(C30&lt;&gt;"",analiza_1!AM38+analiza_1!AO38+analiza_1!AN38+analiza_1!V38+L30,"")</f>
        <v>70</v>
      </c>
      <c r="L30" s="235">
        <f t="shared" si="1"/>
        <v>0</v>
      </c>
    </row>
    <row r="31" spans="2:12">
      <c r="B31" s="63">
        <v>25</v>
      </c>
      <c r="C31" s="64" t="str">
        <f>IF(ISBLANK(analiza_1!C39),"",analiza_1!C39)</f>
        <v>Składowisko odpadów</v>
      </c>
      <c r="D31" s="65" t="str">
        <f>IF(ISBLANK(zestawienie!D39),"",zestawienie!D39)</f>
        <v>brak</v>
      </c>
      <c r="E31" s="66" t="str">
        <f t="shared" si="0"/>
        <v>III</v>
      </c>
      <c r="F31" s="67">
        <f>IF(C31&lt;&gt;"",analiza_1!AM39+analiza_1!AO39+analiza_1!AN39+analiza_1!V39+L31,"")</f>
        <v>44</v>
      </c>
      <c r="L31" s="235">
        <f t="shared" si="1"/>
        <v>0</v>
      </c>
    </row>
    <row r="32" spans="2:12">
      <c r="B32" s="63">
        <v>26</v>
      </c>
      <c r="C32" s="64" t="str">
        <f>IF(ISBLANK(analiza_1!C40),"",analiza_1!C40)</f>
        <v>Zakład przetwarzania zseie</v>
      </c>
      <c r="D32" s="65" t="str">
        <f>IF(ISBLANK(zestawienie!D40),"",zestawienie!D40)</f>
        <v>brak</v>
      </c>
      <c r="E32" s="66" t="str">
        <f t="shared" si="0"/>
        <v>III</v>
      </c>
      <c r="F32" s="67">
        <f>IF(C32&lt;&gt;"",analiza_1!AM40+analiza_1!AO40+analiza_1!AN40+analiza_1!V40+L32,"")</f>
        <v>41</v>
      </c>
      <c r="L32" s="235">
        <f t="shared" si="1"/>
        <v>0</v>
      </c>
    </row>
    <row r="33" spans="2:12">
      <c r="B33" s="63">
        <v>27</v>
      </c>
      <c r="C33" s="64" t="str">
        <f>IF(ISBLANK(analiza_1!C41),"",analiza_1!C41)</f>
        <v>Zakład przetwarzania ZSEiE</v>
      </c>
      <c r="D33" s="65" t="str">
        <f>IF(ISBLANK(zestawienie!D41),"",zestawienie!D41)</f>
        <v>brak</v>
      </c>
      <c r="E33" s="66" t="str">
        <f t="shared" si="0"/>
        <v>III</v>
      </c>
      <c r="F33" s="67">
        <f>IF(C33&lt;&gt;"",analiza_1!AM41+analiza_1!AO41+analiza_1!AN41+analiza_1!V41+L33,"")</f>
        <v>35</v>
      </c>
      <c r="L33" s="235">
        <f t="shared" si="1"/>
        <v>0</v>
      </c>
    </row>
    <row r="34" spans="2:12">
      <c r="B34" s="63">
        <v>28</v>
      </c>
      <c r="C34" s="64" t="str">
        <f>IF(ISBLANK(analiza_1!C42),"",analiza_1!C42)</f>
        <v xml:space="preserve">Skup złomu </v>
      </c>
      <c r="D34" s="65" t="str">
        <f>IF(ISBLANK(zestawienie!D42),"",zestawienie!D42)</f>
        <v>brak</v>
      </c>
      <c r="E34" s="66" t="str">
        <f t="shared" si="0"/>
        <v>III</v>
      </c>
      <c r="F34" s="67">
        <f>IF(C34&lt;&gt;"",analiza_1!AM42+analiza_1!AO42+analiza_1!AN42+analiza_1!V42+L34,"")</f>
        <v>30</v>
      </c>
      <c r="L34" s="235">
        <f t="shared" si="1"/>
        <v>0</v>
      </c>
    </row>
    <row r="35" spans="2:12">
      <c r="B35" s="63">
        <v>29</v>
      </c>
      <c r="C35" s="64" t="str">
        <f>IF(ISBLANK(analiza_1!C43),"",analiza_1!C43)</f>
        <v xml:space="preserve">Elektrociepłownia Andrychów </v>
      </c>
      <c r="D35" s="65" t="str">
        <f>IF(ISBLANK(zestawienie!D43),"",zestawienie!D43)</f>
        <v>brak</v>
      </c>
      <c r="E35" s="66" t="str">
        <f t="shared" si="0"/>
        <v>II</v>
      </c>
      <c r="F35" s="67">
        <f>IF(C35&lt;&gt;"",analiza_1!AM43+analiza_1!AO43+analiza_1!AN43+analiza_1!V43+L35,"")</f>
        <v>49</v>
      </c>
      <c r="L35" s="235">
        <f t="shared" si="1"/>
        <v>0</v>
      </c>
    </row>
    <row r="36" spans="2:12">
      <c r="B36" s="63">
        <v>30</v>
      </c>
      <c r="C36" s="64" t="str">
        <f>IF(ISBLANK(analiza_1!C44),"",analiza_1!C44)</f>
        <v xml:space="preserve">Elektrownia Siersza </v>
      </c>
      <c r="D36" s="65" t="str">
        <f>IF(ISBLANK(zestawienie!D44),"",zestawienie!D44)</f>
        <v>brak</v>
      </c>
      <c r="E36" s="66" t="str">
        <f t="shared" si="0"/>
        <v>III</v>
      </c>
      <c r="F36" s="67">
        <f>IF(C36&lt;&gt;"",analiza_1!AM44+analiza_1!AO44+analiza_1!AN44+analiza_1!V44+L36,"")</f>
        <v>44</v>
      </c>
      <c r="L36" s="235">
        <f t="shared" si="1"/>
        <v>0</v>
      </c>
    </row>
    <row r="37" spans="2:12">
      <c r="B37" s="63">
        <v>31</v>
      </c>
      <c r="C37" s="64" t="str">
        <f>IF(ISBLANK(analiza_1!C45),"",analiza_1!C45)</f>
        <v xml:space="preserve">Składowisko odpadów innych niż niebezpieczne i obojętne </v>
      </c>
      <c r="D37" s="65" t="str">
        <f>IF(ISBLANK(zestawienie!D45),"",zestawienie!D45)</f>
        <v>brak</v>
      </c>
      <c r="E37" s="66" t="str">
        <f t="shared" si="0"/>
        <v>I</v>
      </c>
      <c r="F37" s="67">
        <f>IF(C37&lt;&gt;"",analiza_1!AM45+analiza_1!AO45+analiza_1!AN45+analiza_1!V45+L37,"")</f>
        <v>57</v>
      </c>
      <c r="L37" s="235">
        <f t="shared" si="1"/>
        <v>0</v>
      </c>
    </row>
    <row r="38" spans="2:12">
      <c r="B38" s="63">
        <v>32</v>
      </c>
      <c r="C38" s="64" t="str">
        <f>IF(ISBLANK(analiza_1!C46),"",analiza_1!C46)</f>
        <v xml:space="preserve">Zakład cukierniczy </v>
      </c>
      <c r="D38" s="65" t="str">
        <f>IF(ISBLANK(zestawienie!D46),"",zestawienie!D46)</f>
        <v>brak</v>
      </c>
      <c r="E38" s="66" t="str">
        <f t="shared" si="0"/>
        <v>IV</v>
      </c>
      <c r="F38" s="67">
        <f>IF(C38&lt;&gt;"",analiza_1!AM46+analiza_1!AO46+analiza_1!AN46+analiza_1!V46+L38,"")</f>
        <v>23</v>
      </c>
      <c r="L38" s="235">
        <f t="shared" si="1"/>
        <v>0</v>
      </c>
    </row>
    <row r="39" spans="2:12">
      <c r="B39" s="63">
        <v>33</v>
      </c>
      <c r="C39" s="64" t="str">
        <f>IF(ISBLANK(analiza_1!C47),"",analiza_1!C47)</f>
        <v xml:space="preserve">Stacja demontażu pojazdów </v>
      </c>
      <c r="D39" s="65" t="str">
        <f>IF(ISBLANK(zestawienie!D47),"",zestawienie!D47)</f>
        <v>brak</v>
      </c>
      <c r="E39" s="66" t="str">
        <f t="shared" si="0"/>
        <v>III</v>
      </c>
      <c r="F39" s="67">
        <f>IF(C39&lt;&gt;"",analiza_1!AM47+analiza_1!AO47+analiza_1!AN47+analiza_1!V47+L39,"")</f>
        <v>37</v>
      </c>
      <c r="L39" s="235">
        <f t="shared" si="1"/>
        <v>0</v>
      </c>
    </row>
    <row r="40" spans="2:12">
      <c r="B40" s="63">
        <v>34</v>
      </c>
      <c r="C40" s="64" t="str">
        <f>IF(ISBLANK(analiza_1!C48),"",analiza_1!C48)</f>
        <v xml:space="preserve">Zakład produkcy gąbki florystycznej </v>
      </c>
      <c r="D40" s="65" t="str">
        <f>IF(ISBLANK(zestawienie!D48),"",zestawienie!D48)</f>
        <v>brak</v>
      </c>
      <c r="E40" s="66" t="str">
        <f t="shared" si="0"/>
        <v>III</v>
      </c>
      <c r="F40" s="67">
        <f>IF(C40&lt;&gt;"",analiza_1!AM48+analiza_1!AO48+analiza_1!AN48+analiza_1!V48+L40,"")</f>
        <v>43</v>
      </c>
      <c r="L40" s="235">
        <f t="shared" si="1"/>
        <v>0</v>
      </c>
    </row>
    <row r="41" spans="2:12">
      <c r="B41" s="63">
        <v>35</v>
      </c>
      <c r="C41" s="64" t="str">
        <f>IF(ISBLANK(analiza_1!C49),"",analiza_1!C49)</f>
        <v/>
      </c>
      <c r="D41" s="65" t="str">
        <f>IF(ISBLANK(zestawienie!D49),"",zestawienie!D49)</f>
        <v/>
      </c>
      <c r="E41" s="66" t="str">
        <f t="shared" si="0"/>
        <v/>
      </c>
      <c r="F41" s="67" t="str">
        <f>IF(C41&lt;&gt;"",analiza_1!AM49+analiza_1!AO49+analiza_1!AN49+analiza_1!V49+L41,"")</f>
        <v/>
      </c>
      <c r="L41" s="235">
        <f t="shared" si="1"/>
        <v>0</v>
      </c>
    </row>
    <row r="42" spans="2:12">
      <c r="B42" s="63">
        <v>36</v>
      </c>
      <c r="C42" s="64" t="str">
        <f>IF(ISBLANK(analiza_1!C50),"",analiza_1!C50)</f>
        <v/>
      </c>
      <c r="D42" s="65" t="str">
        <f>IF(ISBLANK(zestawienie!D50),"",zestawienie!D50)</f>
        <v/>
      </c>
      <c r="E42" s="66" t="str">
        <f t="shared" si="0"/>
        <v/>
      </c>
      <c r="F42" s="67" t="str">
        <f>IF(C42&lt;&gt;"",analiza_1!AM50+analiza_1!AO50+analiza_1!AN50+analiza_1!V50+L42,"")</f>
        <v/>
      </c>
      <c r="L42" s="235">
        <f t="shared" si="1"/>
        <v>0</v>
      </c>
    </row>
    <row r="43" spans="2:12">
      <c r="B43" s="63">
        <v>37</v>
      </c>
      <c r="C43" s="64" t="str">
        <f>IF(ISBLANK(analiza_1!C51),"",analiza_1!C51)</f>
        <v/>
      </c>
      <c r="D43" s="65" t="str">
        <f>IF(ISBLANK(zestawienie!D51),"",zestawienie!D51)</f>
        <v/>
      </c>
      <c r="E43" s="66" t="str">
        <f t="shared" si="0"/>
        <v/>
      </c>
      <c r="F43" s="67" t="str">
        <f>IF(C43&lt;&gt;"",analiza_1!AM51+analiza_1!AO51+analiza_1!AN51+analiza_1!V51+L43,"")</f>
        <v/>
      </c>
      <c r="L43" s="235">
        <f t="shared" si="1"/>
        <v>0</v>
      </c>
    </row>
    <row r="44" spans="2:12">
      <c r="B44" s="63">
        <v>38</v>
      </c>
      <c r="C44" s="64" t="str">
        <f>IF(ISBLANK(analiza_1!C52),"",analiza_1!C52)</f>
        <v/>
      </c>
      <c r="D44" s="65" t="str">
        <f>IF(ISBLANK(zestawienie!D52),"",zestawienie!D52)</f>
        <v/>
      </c>
      <c r="E44" s="66" t="str">
        <f t="shared" si="0"/>
        <v/>
      </c>
      <c r="F44" s="67" t="str">
        <f>IF(C44&lt;&gt;"",analiza_1!AM52+analiza_1!AO52+analiza_1!AN52+analiza_1!V52+L44,"")</f>
        <v/>
      </c>
      <c r="L44" s="235">
        <f t="shared" si="1"/>
        <v>0</v>
      </c>
    </row>
    <row r="45" spans="2:12">
      <c r="B45" s="63">
        <v>39</v>
      </c>
      <c r="C45" s="64" t="str">
        <f>IF(ISBLANK(analiza_1!C53),"",analiza_1!C53)</f>
        <v/>
      </c>
      <c r="D45" s="65" t="str">
        <f>IF(ISBLANK(zestawienie!D53),"",zestawienie!D53)</f>
        <v/>
      </c>
      <c r="E45" s="66" t="str">
        <f t="shared" si="0"/>
        <v/>
      </c>
      <c r="F45" s="67" t="str">
        <f>IF(C45&lt;&gt;"",analiza_1!AM53+analiza_1!AO53+analiza_1!AN53+analiza_1!V53+L45,"")</f>
        <v/>
      </c>
      <c r="L45" s="235">
        <f t="shared" si="1"/>
        <v>0</v>
      </c>
    </row>
    <row r="46" spans="2:12">
      <c r="B46" s="63">
        <v>40</v>
      </c>
      <c r="C46" s="64" t="str">
        <f>IF(ISBLANK(analiza_1!C54),"",analiza_1!C54)</f>
        <v/>
      </c>
      <c r="D46" s="65" t="str">
        <f>IF(ISBLANK(zestawienie!D54),"",zestawienie!D54)</f>
        <v/>
      </c>
      <c r="E46" s="66" t="str">
        <f t="shared" si="0"/>
        <v/>
      </c>
      <c r="F46" s="67" t="str">
        <f>IF(C46&lt;&gt;"",analiza_1!AM54+analiza_1!AO54+analiza_1!AN54+analiza_1!V54+L46,"")</f>
        <v/>
      </c>
      <c r="L46" s="235">
        <f t="shared" si="1"/>
        <v>0</v>
      </c>
    </row>
    <row r="47" spans="2:12">
      <c r="B47" s="63">
        <v>41</v>
      </c>
      <c r="C47" s="64" t="str">
        <f>IF(ISBLANK(analiza_1!C55),"",analiza_1!C55)</f>
        <v/>
      </c>
      <c r="D47" s="65" t="str">
        <f>IF(ISBLANK(zestawienie!D55),"",zestawienie!D55)</f>
        <v/>
      </c>
      <c r="E47" s="66" t="str">
        <f t="shared" si="0"/>
        <v/>
      </c>
      <c r="F47" s="67" t="str">
        <f>IF(C47&lt;&gt;"",analiza_1!AM55+analiza_1!AO55+analiza_1!AN55+analiza_1!V55+L47,"")</f>
        <v/>
      </c>
      <c r="L47" s="235">
        <f t="shared" si="1"/>
        <v>0</v>
      </c>
    </row>
    <row r="48" spans="2:12">
      <c r="B48" s="63">
        <v>42</v>
      </c>
      <c r="C48" s="64" t="str">
        <f>IF(ISBLANK(analiza_1!C56),"",analiza_1!C56)</f>
        <v/>
      </c>
      <c r="D48" s="65" t="str">
        <f>IF(ISBLANK(zestawienie!D56),"",zestawienie!D56)</f>
        <v/>
      </c>
      <c r="E48" s="66" t="str">
        <f t="shared" si="0"/>
        <v/>
      </c>
      <c r="F48" s="67" t="str">
        <f>IF(C48&lt;&gt;"",analiza_1!AM56+analiza_1!AO56+analiza_1!AN56+analiza_1!V56+L48,"")</f>
        <v/>
      </c>
      <c r="L48" s="235">
        <f t="shared" si="1"/>
        <v>0</v>
      </c>
    </row>
    <row r="49" spans="2:12">
      <c r="B49" s="63">
        <v>43</v>
      </c>
      <c r="C49" s="64" t="str">
        <f>IF(ISBLANK(analiza_1!C57),"",analiza_1!C57)</f>
        <v/>
      </c>
      <c r="D49" s="65" t="str">
        <f>IF(ISBLANK(zestawienie!D57),"",zestawienie!D57)</f>
        <v/>
      </c>
      <c r="E49" s="66" t="str">
        <f t="shared" si="0"/>
        <v/>
      </c>
      <c r="F49" s="67" t="str">
        <f>IF(C49&lt;&gt;"",analiza_1!AM57+analiza_1!AO57+analiza_1!AN57+analiza_1!V57+L49,"")</f>
        <v/>
      </c>
      <c r="L49" s="235">
        <f t="shared" si="1"/>
        <v>0</v>
      </c>
    </row>
    <row r="50" spans="2:12">
      <c r="B50" s="63">
        <v>44</v>
      </c>
      <c r="C50" s="64" t="str">
        <f>IF(ISBLANK(analiza_1!C58),"",analiza_1!C58)</f>
        <v/>
      </c>
      <c r="D50" s="65" t="str">
        <f>IF(ISBLANK(zestawienie!D58),"",zestawienie!D58)</f>
        <v/>
      </c>
      <c r="E50" s="66" t="str">
        <f t="shared" si="0"/>
        <v/>
      </c>
      <c r="F50" s="67" t="str">
        <f>IF(C50&lt;&gt;"",analiza_1!AM58+analiza_1!AO58+analiza_1!AN58+analiza_1!V58+L50,"")</f>
        <v/>
      </c>
      <c r="L50" s="235">
        <f t="shared" si="1"/>
        <v>0</v>
      </c>
    </row>
    <row r="51" spans="2:12">
      <c r="B51" s="63">
        <v>45</v>
      </c>
      <c r="C51" s="64" t="str">
        <f>IF(ISBLANK(analiza_1!C59),"",analiza_1!C59)</f>
        <v/>
      </c>
      <c r="D51" s="65" t="str">
        <f>IF(ISBLANK(zestawienie!D59),"",zestawienie!D59)</f>
        <v/>
      </c>
      <c r="E51" s="66" t="str">
        <f t="shared" si="0"/>
        <v/>
      </c>
      <c r="F51" s="67" t="str">
        <f>IF(C51&lt;&gt;"",analiza_1!AM59+analiza_1!AO59+analiza_1!AN59+analiza_1!V59+L51,"")</f>
        <v/>
      </c>
      <c r="L51" s="235">
        <f t="shared" si="1"/>
        <v>0</v>
      </c>
    </row>
    <row r="52" spans="2:12">
      <c r="B52" s="63">
        <v>46</v>
      </c>
      <c r="C52" s="64" t="str">
        <f>IF(ISBLANK(analiza_1!C60),"",analiza_1!C60)</f>
        <v/>
      </c>
      <c r="D52" s="65" t="str">
        <f>IF(ISBLANK(zestawienie!D60),"",zestawienie!D60)</f>
        <v/>
      </c>
      <c r="E52" s="66" t="str">
        <f t="shared" si="0"/>
        <v/>
      </c>
      <c r="F52" s="67" t="str">
        <f>IF(C52&lt;&gt;"",analiza_1!AM60+analiza_1!AO60+analiza_1!AN60+analiza_1!V60+L52,"")</f>
        <v/>
      </c>
      <c r="L52" s="235">
        <f t="shared" si="1"/>
        <v>0</v>
      </c>
    </row>
    <row r="53" spans="2:12">
      <c r="B53" s="63">
        <v>47</v>
      </c>
      <c r="C53" s="64" t="str">
        <f>IF(ISBLANK(analiza_1!C61),"",analiza_1!C61)</f>
        <v/>
      </c>
      <c r="D53" s="65" t="str">
        <f>IF(ISBLANK(zestawienie!D61),"",zestawienie!D61)</f>
        <v/>
      </c>
      <c r="E53" s="66" t="str">
        <f t="shared" si="0"/>
        <v/>
      </c>
      <c r="F53" s="67" t="str">
        <f>IF(C53&lt;&gt;"",analiza_1!AM61+analiza_1!AO61+analiza_1!AN61+analiza_1!V61+L53,"")</f>
        <v/>
      </c>
      <c r="L53" s="235">
        <f t="shared" si="1"/>
        <v>0</v>
      </c>
    </row>
    <row r="54" spans="2:12">
      <c r="B54" s="63">
        <v>48</v>
      </c>
      <c r="C54" s="64" t="str">
        <f>IF(ISBLANK(analiza_1!C62),"",analiza_1!C62)</f>
        <v/>
      </c>
      <c r="D54" s="65" t="str">
        <f>IF(ISBLANK(zestawienie!D62),"",zestawienie!D62)</f>
        <v/>
      </c>
      <c r="E54" s="66" t="str">
        <f t="shared" si="0"/>
        <v/>
      </c>
      <c r="F54" s="67" t="str">
        <f>IF(C54&lt;&gt;"",analiza_1!AM62+analiza_1!AO62+analiza_1!AN62+analiza_1!V62+L54,"")</f>
        <v/>
      </c>
      <c r="L54" s="235">
        <f t="shared" si="1"/>
        <v>0</v>
      </c>
    </row>
    <row r="55" spans="2:12">
      <c r="B55" s="63">
        <v>49</v>
      </c>
      <c r="C55" s="64" t="str">
        <f>IF(ISBLANK(analiza_1!C63),"",analiza_1!C63)</f>
        <v/>
      </c>
      <c r="D55" s="65" t="str">
        <f>IF(ISBLANK(zestawienie!D63),"",zestawienie!D63)</f>
        <v/>
      </c>
      <c r="E55" s="66" t="str">
        <f t="shared" si="0"/>
        <v/>
      </c>
      <c r="F55" s="67" t="str">
        <f>IF(C55&lt;&gt;"",analiza_1!AM63+analiza_1!AO63+analiza_1!AN63+analiza_1!V63+L55,"")</f>
        <v/>
      </c>
      <c r="L55" s="235">
        <f t="shared" si="1"/>
        <v>0</v>
      </c>
    </row>
    <row r="56" spans="2:12">
      <c r="B56" s="63">
        <v>50</v>
      </c>
      <c r="C56" s="64" t="str">
        <f>IF(ISBLANK(analiza_1!C64),"",analiza_1!C64)</f>
        <v/>
      </c>
      <c r="D56" s="65" t="str">
        <f>IF(ISBLANK(zestawienie!D64),"",zestawienie!D64)</f>
        <v/>
      </c>
      <c r="E56" s="66" t="str">
        <f t="shared" si="0"/>
        <v/>
      </c>
      <c r="F56" s="67" t="str">
        <f>IF(C56&lt;&gt;"",analiza_1!AM64+analiza_1!AO64+analiza_1!AN64+analiza_1!V64+L56,"")</f>
        <v/>
      </c>
      <c r="L56" s="235">
        <f t="shared" si="1"/>
        <v>0</v>
      </c>
    </row>
    <row r="57" spans="2:12">
      <c r="B57" s="63">
        <v>51</v>
      </c>
      <c r="C57" s="64" t="str">
        <f>IF(ISBLANK(analiza_1!C65),"",analiza_1!C65)</f>
        <v/>
      </c>
      <c r="D57" s="65" t="str">
        <f>IF(ISBLANK(zestawienie!D65),"",zestawienie!D65)</f>
        <v/>
      </c>
      <c r="E57" s="66" t="str">
        <f t="shared" si="0"/>
        <v/>
      </c>
      <c r="F57" s="67" t="str">
        <f>IF(C57&lt;&gt;"",analiza_1!AM65+analiza_1!AO65+analiza_1!AN65+analiza_1!V65+L57,"")</f>
        <v/>
      </c>
      <c r="L57" s="235">
        <f t="shared" si="1"/>
        <v>0</v>
      </c>
    </row>
    <row r="58" spans="2:12">
      <c r="B58" s="63">
        <v>52</v>
      </c>
      <c r="C58" s="64" t="str">
        <f>IF(ISBLANK(analiza_1!C66),"",analiza_1!C66)</f>
        <v/>
      </c>
      <c r="D58" s="65" t="str">
        <f>IF(ISBLANK(zestawienie!D66),"",zestawienie!D66)</f>
        <v/>
      </c>
      <c r="E58" s="66" t="str">
        <f t="shared" si="0"/>
        <v/>
      </c>
      <c r="F58" s="67" t="str">
        <f>IF(C58&lt;&gt;"",analiza_1!AM66+analiza_1!AO66+analiza_1!AN66+analiza_1!V66+L58,"")</f>
        <v/>
      </c>
      <c r="L58" s="235">
        <f t="shared" si="1"/>
        <v>0</v>
      </c>
    </row>
    <row r="59" spans="2:12">
      <c r="B59" s="63">
        <v>53</v>
      </c>
      <c r="C59" s="64" t="str">
        <f>IF(ISBLANK(analiza_1!C67),"",analiza_1!C67)</f>
        <v/>
      </c>
      <c r="D59" s="65" t="str">
        <f>IF(ISBLANK(zestawienie!D67),"",zestawienie!D67)</f>
        <v/>
      </c>
      <c r="E59" s="66" t="str">
        <f t="shared" si="0"/>
        <v/>
      </c>
      <c r="F59" s="67" t="str">
        <f>IF(C59&lt;&gt;"",analiza_1!AM67+analiza_1!AO67+analiza_1!AN67+analiza_1!V67+L59,"")</f>
        <v/>
      </c>
      <c r="L59" s="235">
        <f t="shared" si="1"/>
        <v>0</v>
      </c>
    </row>
    <row r="60" spans="2:12">
      <c r="B60" s="63">
        <v>54</v>
      </c>
      <c r="C60" s="64" t="str">
        <f>IF(ISBLANK(analiza_1!C68),"",analiza_1!C68)</f>
        <v/>
      </c>
      <c r="D60" s="65" t="str">
        <f>IF(ISBLANK(zestawienie!D68),"",zestawienie!D68)</f>
        <v/>
      </c>
      <c r="E60" s="66" t="str">
        <f t="shared" si="0"/>
        <v/>
      </c>
      <c r="F60" s="67" t="str">
        <f>IF(C60&lt;&gt;"",analiza_1!AM68+analiza_1!AO68+analiza_1!AN68+analiza_1!V68+L60,"")</f>
        <v/>
      </c>
      <c r="L60" s="235">
        <f t="shared" si="1"/>
        <v>0</v>
      </c>
    </row>
    <row r="61" spans="2:12">
      <c r="B61" s="63">
        <v>55</v>
      </c>
      <c r="C61" s="64" t="str">
        <f>IF(ISBLANK(analiza_1!C69),"",analiza_1!C69)</f>
        <v/>
      </c>
      <c r="D61" s="65" t="str">
        <f>IF(ISBLANK(zestawienie!D69),"",zestawienie!D69)</f>
        <v/>
      </c>
      <c r="E61" s="66" t="str">
        <f t="shared" si="0"/>
        <v/>
      </c>
      <c r="F61" s="67" t="str">
        <f>IF(C61&lt;&gt;"",analiza_1!AM69+analiza_1!AO69+analiza_1!AN69+analiza_1!V69+L61,"")</f>
        <v/>
      </c>
      <c r="L61" s="235">
        <f t="shared" si="1"/>
        <v>0</v>
      </c>
    </row>
    <row r="62" spans="2:12">
      <c r="B62" s="63">
        <v>56</v>
      </c>
      <c r="C62" s="64" t="str">
        <f>IF(ISBLANK(analiza_1!C70),"",analiza_1!C70)</f>
        <v/>
      </c>
      <c r="D62" s="65" t="str">
        <f>IF(ISBLANK(zestawienie!D70),"",zestawienie!D70)</f>
        <v/>
      </c>
      <c r="E62" s="66" t="str">
        <f t="shared" si="0"/>
        <v/>
      </c>
      <c r="F62" s="67" t="str">
        <f>IF(C62&lt;&gt;"",analiza_1!AM70+analiza_1!AO70+analiza_1!AN70+analiza_1!V70+L62,"")</f>
        <v/>
      </c>
      <c r="L62" s="235">
        <f t="shared" si="1"/>
        <v>0</v>
      </c>
    </row>
    <row r="63" spans="2:12">
      <c r="B63" s="63">
        <v>57</v>
      </c>
      <c r="C63" s="64" t="str">
        <f>IF(ISBLANK(analiza_1!C71),"",analiza_1!C71)</f>
        <v/>
      </c>
      <c r="D63" s="65" t="str">
        <f>IF(ISBLANK(zestawienie!D71),"",zestawienie!D71)</f>
        <v/>
      </c>
      <c r="E63" s="66" t="str">
        <f t="shared" si="0"/>
        <v/>
      </c>
      <c r="F63" s="67" t="str">
        <f>IF(C63&lt;&gt;"",analiza_1!AM71+analiza_1!AO71+analiza_1!AN71+analiza_1!V71+L63,"")</f>
        <v/>
      </c>
      <c r="L63" s="235">
        <f t="shared" si="1"/>
        <v>0</v>
      </c>
    </row>
    <row r="64" spans="2:12">
      <c r="B64" s="63">
        <v>58</v>
      </c>
      <c r="C64" s="64" t="str">
        <f>IF(ISBLANK(analiza_1!C72),"",analiza_1!C72)</f>
        <v/>
      </c>
      <c r="D64" s="65" t="str">
        <f>IF(ISBLANK(zestawienie!D72),"",zestawienie!D72)</f>
        <v/>
      </c>
      <c r="E64" s="66" t="str">
        <f t="shared" si="0"/>
        <v/>
      </c>
      <c r="F64" s="67" t="str">
        <f>IF(C64&lt;&gt;"",analiza_1!AM72+analiza_1!AO72+analiza_1!AN72+analiza_1!V72+L64,"")</f>
        <v/>
      </c>
      <c r="L64" s="235">
        <f t="shared" si="1"/>
        <v>0</v>
      </c>
    </row>
    <row r="65" spans="2:12">
      <c r="B65" s="63">
        <v>59</v>
      </c>
      <c r="C65" s="64" t="str">
        <f>IF(ISBLANK(analiza_1!C73),"",analiza_1!C73)</f>
        <v/>
      </c>
      <c r="D65" s="65" t="str">
        <f>IF(ISBLANK(zestawienie!D73),"",zestawienie!D73)</f>
        <v/>
      </c>
      <c r="E65" s="66" t="str">
        <f t="shared" si="0"/>
        <v/>
      </c>
      <c r="F65" s="67" t="str">
        <f>IF(C65&lt;&gt;"",analiza_1!AM73+analiza_1!AO73+analiza_1!AN73+analiza_1!V73+L65,"")</f>
        <v/>
      </c>
      <c r="L65" s="235">
        <f t="shared" si="1"/>
        <v>0</v>
      </c>
    </row>
    <row r="66" spans="2:12">
      <c r="B66" s="63">
        <v>60</v>
      </c>
      <c r="C66" s="64" t="str">
        <f>IF(ISBLANK(analiza_1!C74),"",analiza_1!C74)</f>
        <v/>
      </c>
      <c r="D66" s="65" t="str">
        <f>IF(ISBLANK(zestawienie!D74),"",zestawienie!D74)</f>
        <v/>
      </c>
      <c r="E66" s="66" t="str">
        <f t="shared" si="0"/>
        <v/>
      </c>
      <c r="F66" s="67" t="str">
        <f>IF(C66&lt;&gt;"",analiza_1!AM74+analiza_1!AO74+analiza_1!AN74+analiza_1!V74+L66,"")</f>
        <v/>
      </c>
      <c r="L66" s="235">
        <f t="shared" si="1"/>
        <v>0</v>
      </c>
    </row>
    <row r="67" spans="2:12">
      <c r="B67" s="63">
        <v>61</v>
      </c>
      <c r="C67" s="64" t="str">
        <f>IF(ISBLANK(analiza_1!C75),"",analiza_1!C75)</f>
        <v/>
      </c>
      <c r="D67" s="65" t="str">
        <f>IF(ISBLANK(zestawienie!D75),"",zestawienie!D75)</f>
        <v/>
      </c>
      <c r="E67" s="66" t="str">
        <f t="shared" si="0"/>
        <v/>
      </c>
      <c r="F67" s="67" t="str">
        <f>IF(C67&lt;&gt;"",analiza_1!AM75+analiza_1!AO75+analiza_1!AN75+analiza_1!V75+L67,"")</f>
        <v/>
      </c>
      <c r="L67" s="235">
        <f t="shared" si="1"/>
        <v>0</v>
      </c>
    </row>
    <row r="68" spans="2:12">
      <c r="B68" s="63">
        <v>62</v>
      </c>
      <c r="C68" s="64" t="str">
        <f>IF(ISBLANK(analiza_1!C76),"",analiza_1!C76)</f>
        <v/>
      </c>
      <c r="D68" s="65" t="str">
        <f>IF(ISBLANK(zestawienie!D76),"",zestawienie!D76)</f>
        <v/>
      </c>
      <c r="E68" s="66" t="str">
        <f t="shared" si="0"/>
        <v/>
      </c>
      <c r="F68" s="67" t="str">
        <f>IF(C68&lt;&gt;"",analiza_1!AM76+analiza_1!AO76+analiza_1!AN76+analiza_1!V76+L68,"")</f>
        <v/>
      </c>
      <c r="L68" s="235">
        <f t="shared" si="1"/>
        <v>0</v>
      </c>
    </row>
    <row r="69" spans="2:12">
      <c r="B69" s="63">
        <v>63</v>
      </c>
      <c r="C69" s="64" t="str">
        <f>IF(ISBLANK(analiza_1!C77),"",analiza_1!C77)</f>
        <v/>
      </c>
      <c r="D69" s="65" t="str">
        <f>IF(ISBLANK(zestawienie!D77),"",zestawienie!D77)</f>
        <v/>
      </c>
      <c r="E69" s="66" t="str">
        <f t="shared" si="0"/>
        <v/>
      </c>
      <c r="F69" s="67" t="str">
        <f>IF(C69&lt;&gt;"",analiza_1!AM77+analiza_1!AO77+analiza_1!AN77+analiza_1!V77+L69,"")</f>
        <v/>
      </c>
      <c r="L69" s="235">
        <f t="shared" si="1"/>
        <v>0</v>
      </c>
    </row>
    <row r="70" spans="2:12">
      <c r="B70" s="63">
        <v>64</v>
      </c>
      <c r="C70" s="64" t="str">
        <f>IF(ISBLANK(analiza_1!C78),"",analiza_1!C78)</f>
        <v/>
      </c>
      <c r="D70" s="65" t="str">
        <f>IF(ISBLANK(zestawienie!D78),"",zestawienie!D78)</f>
        <v/>
      </c>
      <c r="E70" s="66" t="str">
        <f t="shared" si="0"/>
        <v/>
      </c>
      <c r="F70" s="67" t="str">
        <f>IF(C70&lt;&gt;"",analiza_1!AM78+analiza_1!AO78+analiza_1!AN78+analiza_1!V78+L70,"")</f>
        <v/>
      </c>
      <c r="L70" s="235">
        <f t="shared" si="1"/>
        <v>0</v>
      </c>
    </row>
    <row r="71" spans="2:12">
      <c r="B71" s="63">
        <v>65</v>
      </c>
      <c r="C71" s="64" t="str">
        <f>IF(ISBLANK(analiza_1!C79),"",analiza_1!C79)</f>
        <v/>
      </c>
      <c r="D71" s="65" t="str">
        <f>IF(ISBLANK(zestawienie!D79),"",zestawienie!D79)</f>
        <v/>
      </c>
      <c r="E71" s="66" t="str">
        <f t="shared" si="0"/>
        <v/>
      </c>
      <c r="F71" s="67" t="str">
        <f>IF(C71&lt;&gt;"",analiza_1!AM79+analiza_1!AO79+analiza_1!AN79+analiza_1!V79+L71,"")</f>
        <v/>
      </c>
      <c r="L71" s="235">
        <f t="shared" si="1"/>
        <v>0</v>
      </c>
    </row>
    <row r="72" spans="2:12">
      <c r="B72" s="63">
        <v>66</v>
      </c>
      <c r="C72" s="64" t="str">
        <f>IF(ISBLANK(analiza_1!C80),"",analiza_1!C80)</f>
        <v/>
      </c>
      <c r="D72" s="65" t="str">
        <f>IF(ISBLANK(zestawienie!D80),"",zestawienie!D80)</f>
        <v/>
      </c>
      <c r="E72" s="66" t="str">
        <f t="shared" ref="E72:E93" si="2">IF(F72="","",IF(F72&gt;=$J$14,"I",IF(F72&gt;=$J$15,"II",IF(F72&gt;=$J$16,"III",IF(F72&gt;=$J$17,"IV",IF(F72&gt;=$J$18,"V",""))))))</f>
        <v/>
      </c>
      <c r="F72" s="67" t="str">
        <f>IF(C72&lt;&gt;"",analiza_1!AM80+analiza_1!AO80+analiza_1!AN80+analiza_1!V80+L72,"")</f>
        <v/>
      </c>
      <c r="L72" s="235">
        <f t="shared" ref="L72:L93" si="3">IFERROR(VLOOKUP(D72, $I$8:$J$11, 2, FALSE),"")</f>
        <v>0</v>
      </c>
    </row>
    <row r="73" spans="2:12">
      <c r="B73" s="63">
        <v>67</v>
      </c>
      <c r="C73" s="64" t="str">
        <f>IF(ISBLANK(analiza_1!C81),"",analiza_1!C81)</f>
        <v/>
      </c>
      <c r="D73" s="65" t="str">
        <f>IF(ISBLANK(zestawienie!D81),"",zestawienie!D81)</f>
        <v/>
      </c>
      <c r="E73" s="66" t="str">
        <f t="shared" si="2"/>
        <v/>
      </c>
      <c r="F73" s="67" t="str">
        <f>IF(C73&lt;&gt;"",analiza_1!AM81+analiza_1!AO81+analiza_1!AN81+analiza_1!V81+L73,"")</f>
        <v/>
      </c>
      <c r="L73" s="235">
        <f t="shared" si="3"/>
        <v>0</v>
      </c>
    </row>
    <row r="74" spans="2:12">
      <c r="B74" s="63">
        <v>68</v>
      </c>
      <c r="C74" s="64" t="str">
        <f>IF(ISBLANK(analiza_1!C82),"",analiza_1!C82)</f>
        <v/>
      </c>
      <c r="D74" s="65" t="str">
        <f>IF(ISBLANK(zestawienie!D82),"",zestawienie!D82)</f>
        <v/>
      </c>
      <c r="E74" s="66" t="str">
        <f t="shared" si="2"/>
        <v/>
      </c>
      <c r="F74" s="67" t="str">
        <f>IF(C74&lt;&gt;"",analiza_1!AM82+analiza_1!AO82+analiza_1!AN82+analiza_1!V82+L74,"")</f>
        <v/>
      </c>
      <c r="L74" s="235">
        <f t="shared" si="3"/>
        <v>0</v>
      </c>
    </row>
    <row r="75" spans="2:12">
      <c r="B75" s="63">
        <v>69</v>
      </c>
      <c r="C75" s="64" t="str">
        <f>IF(ISBLANK(analiza_1!C83),"",analiza_1!C83)</f>
        <v/>
      </c>
      <c r="D75" s="65" t="str">
        <f>IF(ISBLANK(zestawienie!D83),"",zestawienie!D83)</f>
        <v/>
      </c>
      <c r="E75" s="66" t="str">
        <f t="shared" si="2"/>
        <v/>
      </c>
      <c r="F75" s="67" t="str">
        <f>IF(C75&lt;&gt;"",analiza_1!AM83+analiza_1!AO83+analiza_1!AN83+analiza_1!V83+L75,"")</f>
        <v/>
      </c>
      <c r="L75" s="235">
        <f t="shared" si="3"/>
        <v>0</v>
      </c>
    </row>
    <row r="76" spans="2:12">
      <c r="B76" s="63">
        <v>70</v>
      </c>
      <c r="C76" s="64" t="str">
        <f>IF(ISBLANK(analiza_1!C84),"",analiza_1!C84)</f>
        <v/>
      </c>
      <c r="D76" s="65" t="str">
        <f>IF(ISBLANK(zestawienie!D84),"",zestawienie!D84)</f>
        <v/>
      </c>
      <c r="E76" s="66" t="str">
        <f t="shared" si="2"/>
        <v/>
      </c>
      <c r="F76" s="67" t="str">
        <f>IF(C76&lt;&gt;"",analiza_1!AM84+analiza_1!AO84+analiza_1!AN84+analiza_1!V84+L76,"")</f>
        <v/>
      </c>
      <c r="L76" s="235">
        <f t="shared" si="3"/>
        <v>0</v>
      </c>
    </row>
    <row r="77" spans="2:12">
      <c r="B77" s="63">
        <v>71</v>
      </c>
      <c r="C77" s="64" t="str">
        <f>IF(ISBLANK(analiza_1!C85),"",analiza_1!C85)</f>
        <v/>
      </c>
      <c r="D77" s="65" t="str">
        <f>IF(ISBLANK(zestawienie!D85),"",zestawienie!D85)</f>
        <v/>
      </c>
      <c r="E77" s="66" t="str">
        <f t="shared" si="2"/>
        <v/>
      </c>
      <c r="F77" s="67" t="str">
        <f>IF(C77&lt;&gt;"",analiza_1!AM85+analiza_1!AO85+analiza_1!AN85+analiza_1!V85+L77,"")</f>
        <v/>
      </c>
      <c r="L77" s="235">
        <f t="shared" si="3"/>
        <v>0</v>
      </c>
    </row>
    <row r="78" spans="2:12">
      <c r="B78" s="63">
        <v>72</v>
      </c>
      <c r="C78" s="64" t="str">
        <f>IF(ISBLANK(analiza_1!C86),"",analiza_1!C86)</f>
        <v/>
      </c>
      <c r="D78" s="65" t="str">
        <f>IF(ISBLANK(zestawienie!D86),"",zestawienie!D86)</f>
        <v/>
      </c>
      <c r="E78" s="66" t="str">
        <f t="shared" si="2"/>
        <v/>
      </c>
      <c r="F78" s="67" t="str">
        <f>IF(C78&lt;&gt;"",analiza_1!AM86+analiza_1!AO86+analiza_1!AN86+analiza_1!V86+L78,"")</f>
        <v/>
      </c>
      <c r="L78" s="235">
        <f t="shared" si="3"/>
        <v>0</v>
      </c>
    </row>
    <row r="79" spans="2:12">
      <c r="B79" s="63">
        <v>73</v>
      </c>
      <c r="C79" s="64" t="str">
        <f>IF(ISBLANK(analiza_1!C87),"",analiza_1!C87)</f>
        <v/>
      </c>
      <c r="D79" s="65" t="str">
        <f>IF(ISBLANK(zestawienie!D87),"",zestawienie!D87)</f>
        <v/>
      </c>
      <c r="E79" s="66" t="str">
        <f t="shared" si="2"/>
        <v/>
      </c>
      <c r="F79" s="67" t="str">
        <f>IF(C79&lt;&gt;"",analiza_1!AM87+analiza_1!AO87+analiza_1!AN87+analiza_1!V87+L79,"")</f>
        <v/>
      </c>
      <c r="L79" s="235">
        <f t="shared" si="3"/>
        <v>0</v>
      </c>
    </row>
    <row r="80" spans="2:12">
      <c r="B80" s="63">
        <v>74</v>
      </c>
      <c r="C80" s="64" t="str">
        <f>IF(ISBLANK(analiza_1!C88),"",analiza_1!C88)</f>
        <v/>
      </c>
      <c r="D80" s="65" t="str">
        <f>IF(ISBLANK(zestawienie!D88),"",zestawienie!D88)</f>
        <v/>
      </c>
      <c r="E80" s="66" t="str">
        <f t="shared" si="2"/>
        <v/>
      </c>
      <c r="F80" s="67" t="str">
        <f>IF(C80&lt;&gt;"",analiza_1!AM88+analiza_1!AO88+analiza_1!AN88+analiza_1!V88+L80,"")</f>
        <v/>
      </c>
      <c r="L80" s="235">
        <f t="shared" si="3"/>
        <v>0</v>
      </c>
    </row>
    <row r="81" spans="2:12">
      <c r="B81" s="63">
        <v>75</v>
      </c>
      <c r="C81" s="64" t="str">
        <f>IF(ISBLANK(analiza_1!C89),"",analiza_1!C89)</f>
        <v/>
      </c>
      <c r="D81" s="65" t="str">
        <f>IF(ISBLANK(zestawienie!D89),"",zestawienie!D89)</f>
        <v/>
      </c>
      <c r="E81" s="66" t="str">
        <f t="shared" si="2"/>
        <v/>
      </c>
      <c r="F81" s="67" t="str">
        <f>IF(C81&lt;&gt;"",analiza_1!AM89+analiza_1!AO89+analiza_1!AN89+analiza_1!V89+L81,"")</f>
        <v/>
      </c>
      <c r="L81" s="235">
        <f t="shared" si="3"/>
        <v>0</v>
      </c>
    </row>
    <row r="82" spans="2:12">
      <c r="B82" s="63">
        <v>76</v>
      </c>
      <c r="C82" s="64" t="str">
        <f>IF(ISBLANK(analiza_1!C90),"",analiza_1!C90)</f>
        <v/>
      </c>
      <c r="D82" s="65" t="str">
        <f>IF(ISBLANK(zestawienie!D90),"",zestawienie!D90)</f>
        <v/>
      </c>
      <c r="E82" s="66" t="str">
        <f t="shared" si="2"/>
        <v/>
      </c>
      <c r="F82" s="67" t="str">
        <f>IF(C82&lt;&gt;"",analiza_1!AM90+analiza_1!AO90+analiza_1!AN90+analiza_1!V90+L82,"")</f>
        <v/>
      </c>
      <c r="L82" s="235">
        <f t="shared" si="3"/>
        <v>0</v>
      </c>
    </row>
    <row r="83" spans="2:12">
      <c r="B83" s="63">
        <v>77</v>
      </c>
      <c r="C83" s="64" t="str">
        <f>IF(ISBLANK(analiza_1!C91),"",analiza_1!C91)</f>
        <v/>
      </c>
      <c r="D83" s="65" t="str">
        <f>IF(ISBLANK(zestawienie!D91),"",zestawienie!D91)</f>
        <v/>
      </c>
      <c r="E83" s="66" t="str">
        <f t="shared" si="2"/>
        <v/>
      </c>
      <c r="F83" s="67" t="str">
        <f>IF(C83&lt;&gt;"",analiza_1!AM91+analiza_1!AO91+analiza_1!AN91+analiza_1!V91+L83,"")</f>
        <v/>
      </c>
      <c r="L83" s="235">
        <f t="shared" si="3"/>
        <v>0</v>
      </c>
    </row>
    <row r="84" spans="2:12">
      <c r="B84" s="63">
        <v>78</v>
      </c>
      <c r="C84" s="64" t="str">
        <f>IF(ISBLANK(analiza_1!C92),"",analiza_1!C92)</f>
        <v/>
      </c>
      <c r="D84" s="65" t="str">
        <f>IF(ISBLANK(zestawienie!D92),"",zestawienie!D92)</f>
        <v/>
      </c>
      <c r="E84" s="66" t="str">
        <f t="shared" si="2"/>
        <v/>
      </c>
      <c r="F84" s="67" t="str">
        <f>IF(C84&lt;&gt;"",analiza_1!AM92+analiza_1!AO92+analiza_1!AN92+analiza_1!V92+L84,"")</f>
        <v/>
      </c>
      <c r="L84" s="235">
        <f t="shared" si="3"/>
        <v>0</v>
      </c>
    </row>
    <row r="85" spans="2:12">
      <c r="B85" s="63">
        <v>79</v>
      </c>
      <c r="C85" s="64" t="str">
        <f>IF(ISBLANK(analiza_1!C93),"",analiza_1!C93)</f>
        <v/>
      </c>
      <c r="D85" s="65" t="str">
        <f>IF(ISBLANK(zestawienie!D93),"",zestawienie!D93)</f>
        <v/>
      </c>
      <c r="E85" s="66" t="str">
        <f t="shared" si="2"/>
        <v/>
      </c>
      <c r="F85" s="67" t="str">
        <f>IF(C85&lt;&gt;"",analiza_1!AM93+analiza_1!AO93+analiza_1!AN93+analiza_1!V93+L85,"")</f>
        <v/>
      </c>
      <c r="L85" s="235">
        <f t="shared" si="3"/>
        <v>0</v>
      </c>
    </row>
    <row r="86" spans="2:12">
      <c r="B86" s="63">
        <v>80</v>
      </c>
      <c r="C86" s="64" t="str">
        <f>IF(ISBLANK(analiza_1!C94),"",analiza_1!C94)</f>
        <v/>
      </c>
      <c r="D86" s="65" t="str">
        <f>IF(ISBLANK(zestawienie!D94),"",zestawienie!D94)</f>
        <v/>
      </c>
      <c r="E86" s="66" t="str">
        <f t="shared" si="2"/>
        <v/>
      </c>
      <c r="F86" s="67" t="str">
        <f>IF(C86&lt;&gt;"",analiza_1!AM94+analiza_1!AO94+analiza_1!AN94+analiza_1!V94+L86,"")</f>
        <v/>
      </c>
      <c r="L86" s="235">
        <f t="shared" si="3"/>
        <v>0</v>
      </c>
    </row>
    <row r="87" spans="2:12">
      <c r="B87" s="63">
        <v>81</v>
      </c>
      <c r="C87" s="64" t="str">
        <f>IF(ISBLANK(analiza_1!C95),"",analiza_1!C95)</f>
        <v/>
      </c>
      <c r="D87" s="65" t="str">
        <f>IF(ISBLANK(zestawienie!D95),"",zestawienie!D95)</f>
        <v/>
      </c>
      <c r="E87" s="66" t="str">
        <f t="shared" si="2"/>
        <v/>
      </c>
      <c r="F87" s="67" t="str">
        <f>IF(C87&lt;&gt;"",analiza_1!AM95+analiza_1!AO95+analiza_1!AN95+analiza_1!V95+L87,"")</f>
        <v/>
      </c>
      <c r="L87" s="235">
        <f t="shared" si="3"/>
        <v>0</v>
      </c>
    </row>
    <row r="88" spans="2:12">
      <c r="B88" s="63">
        <v>82</v>
      </c>
      <c r="C88" s="64" t="str">
        <f>IF(ISBLANK(analiza_1!C96),"",analiza_1!C96)</f>
        <v/>
      </c>
      <c r="D88" s="65" t="str">
        <f>IF(ISBLANK(zestawienie!D96),"",zestawienie!D96)</f>
        <v/>
      </c>
      <c r="E88" s="66" t="str">
        <f t="shared" si="2"/>
        <v/>
      </c>
      <c r="F88" s="67" t="str">
        <f>IF(C88&lt;&gt;"",analiza_1!AM96+analiza_1!AO96+analiza_1!AN96+analiza_1!V96+L88,"")</f>
        <v/>
      </c>
      <c r="L88" s="235">
        <f t="shared" si="3"/>
        <v>0</v>
      </c>
    </row>
    <row r="89" spans="2:12">
      <c r="B89" s="63">
        <v>83</v>
      </c>
      <c r="C89" s="64" t="str">
        <f>IF(ISBLANK(analiza_1!C97),"",analiza_1!C97)</f>
        <v/>
      </c>
      <c r="D89" s="65" t="str">
        <f>IF(ISBLANK(zestawienie!D97),"",zestawienie!D97)</f>
        <v/>
      </c>
      <c r="E89" s="66" t="str">
        <f t="shared" si="2"/>
        <v/>
      </c>
      <c r="F89" s="67" t="str">
        <f>IF(C89&lt;&gt;"",analiza_1!AM97+analiza_1!AO97+analiza_1!AN97+analiza_1!V97+L89,"")</f>
        <v/>
      </c>
      <c r="L89" s="235">
        <f t="shared" si="3"/>
        <v>0</v>
      </c>
    </row>
    <row r="90" spans="2:12">
      <c r="B90" s="63">
        <v>84</v>
      </c>
      <c r="C90" s="64" t="str">
        <f>IF(ISBLANK(analiza_1!C98),"",analiza_1!C98)</f>
        <v/>
      </c>
      <c r="D90" s="65" t="str">
        <f>IF(ISBLANK(zestawienie!D98),"",zestawienie!D98)</f>
        <v/>
      </c>
      <c r="E90" s="66" t="str">
        <f t="shared" si="2"/>
        <v/>
      </c>
      <c r="F90" s="67" t="str">
        <f>IF(C90&lt;&gt;"",analiza_1!AM98+analiza_1!AO98+analiza_1!AN98+analiza_1!V98+L90,"")</f>
        <v/>
      </c>
      <c r="L90" s="235">
        <f t="shared" si="3"/>
        <v>0</v>
      </c>
    </row>
    <row r="91" spans="2:12">
      <c r="B91" s="63">
        <v>85</v>
      </c>
      <c r="C91" s="64" t="str">
        <f>IF(ISBLANK(analiza_1!C99),"",analiza_1!C99)</f>
        <v/>
      </c>
      <c r="D91" s="65" t="str">
        <f>IF(ISBLANK(zestawienie!D99),"",zestawienie!D99)</f>
        <v/>
      </c>
      <c r="E91" s="66" t="str">
        <f t="shared" si="2"/>
        <v/>
      </c>
      <c r="F91" s="67" t="str">
        <f>IF(C91&lt;&gt;"",analiza_1!AM99+analiza_1!AO99+analiza_1!AN99+analiza_1!V99+L91,"")</f>
        <v/>
      </c>
      <c r="L91" s="235">
        <f t="shared" si="3"/>
        <v>0</v>
      </c>
    </row>
    <row r="92" spans="2:12">
      <c r="B92" s="63">
        <v>86</v>
      </c>
      <c r="C92" s="64" t="str">
        <f>IF(ISBLANK(analiza_1!C100),"",analiza_1!C100)</f>
        <v/>
      </c>
      <c r="D92" s="65" t="str">
        <f>IF(ISBLANK(zestawienie!D100),"",zestawienie!D100)</f>
        <v/>
      </c>
      <c r="E92" s="66" t="str">
        <f t="shared" si="2"/>
        <v/>
      </c>
      <c r="F92" s="67" t="str">
        <f>IF(C92&lt;&gt;"",analiza_1!AM100+analiza_1!AO100+analiza_1!AN100+analiza_1!V100+L92,"")</f>
        <v/>
      </c>
      <c r="L92" s="235">
        <f t="shared" si="3"/>
        <v>0</v>
      </c>
    </row>
    <row r="93" spans="2:12" ht="15" thickBot="1">
      <c r="B93" s="68">
        <v>87</v>
      </c>
      <c r="C93" s="69" t="str">
        <f>IF(ISBLANK(analiza_1!C101),"",analiza_1!C101)</f>
        <v/>
      </c>
      <c r="D93" s="70" t="str">
        <f>IF(ISBLANK(zestawienie!D101),"",zestawienie!D101)</f>
        <v/>
      </c>
      <c r="E93" s="71" t="str">
        <f t="shared" si="2"/>
        <v/>
      </c>
      <c r="F93" s="72" t="str">
        <f>IF(C93&lt;&gt;"",analiza_1!AM101+analiza_1!AO101+analiza_1!AN101+analiza_1!V101+L93,"")</f>
        <v/>
      </c>
      <c r="L93" s="235">
        <f t="shared" si="3"/>
        <v>0</v>
      </c>
    </row>
  </sheetData>
  <mergeCells count="4">
    <mergeCell ref="I6:J6"/>
    <mergeCell ref="I13:J13"/>
    <mergeCell ref="I7:J7"/>
    <mergeCell ref="B2:J2"/>
  </mergeCells>
  <conditionalFormatting sqref="I11">
    <cfRule type="containsText" dxfId="11" priority="2" operator="containsText" text="brak">
      <formula>NOT(ISERROR(SEARCH("brak",I11)))</formula>
    </cfRule>
  </conditionalFormatting>
  <conditionalFormatting sqref="J11">
    <cfRule type="expression" dxfId="10" priority="1">
      <formula>$I$11="brak"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L93"/>
  <sheetViews>
    <sheetView workbookViewId="0">
      <selection activeCell="C30" sqref="C30"/>
    </sheetView>
  </sheetViews>
  <sheetFormatPr defaultRowHeight="14.25"/>
  <cols>
    <col min="3" max="3" width="35.75" customWidth="1"/>
    <col min="4" max="4" width="13.375" customWidth="1"/>
    <col min="5" max="5" width="14.25" customWidth="1"/>
    <col min="9" max="9" width="11.75" customWidth="1"/>
    <col min="10" max="10" width="14.25" customWidth="1"/>
    <col min="12" max="12" width="0" style="4" hidden="1" customWidth="1"/>
  </cols>
  <sheetData>
    <row r="2" spans="2:12" ht="20.25">
      <c r="B2" s="298" t="s">
        <v>174</v>
      </c>
      <c r="C2" s="298"/>
      <c r="D2" s="298"/>
      <c r="E2" s="298"/>
      <c r="F2" s="298"/>
      <c r="G2" s="298"/>
      <c r="H2" s="298"/>
      <c r="I2" s="298"/>
      <c r="J2" s="298"/>
    </row>
    <row r="3" spans="2:12" ht="15">
      <c r="B3" s="51" t="s">
        <v>175</v>
      </c>
    </row>
    <row r="5" spans="2:12" ht="15" thickBot="1"/>
    <row r="6" spans="2:12" ht="54.75" thickBot="1">
      <c r="B6" s="56" t="s">
        <v>114</v>
      </c>
      <c r="C6" s="57" t="s">
        <v>144</v>
      </c>
      <c r="D6" s="236" t="s">
        <v>163</v>
      </c>
      <c r="E6" s="237" t="s">
        <v>148</v>
      </c>
      <c r="F6" s="238" t="s">
        <v>134</v>
      </c>
      <c r="I6" s="299" t="s">
        <v>162</v>
      </c>
      <c r="J6" s="299"/>
      <c r="L6" s="239" t="s">
        <v>266</v>
      </c>
    </row>
    <row r="7" spans="2:12" ht="15">
      <c r="B7" s="58">
        <v>1</v>
      </c>
      <c r="C7" s="59" t="str">
        <f>IF(ISBLANK(analiza_1!C15),"",analiza_1!C15)</f>
        <v>Zakład najgorszy</v>
      </c>
      <c r="D7" s="60" t="str">
        <f>IF(ISBLANK(zestawienie!D15),"",zestawienie!D15)</f>
        <v>klasa 2</v>
      </c>
      <c r="E7" s="61" t="str">
        <f t="shared" ref="E7:E38" si="0">IF(F7="","",IF(F7&gt;=$J$14,"I",IF(F7&gt;=$J$15,"II",IF(F7&gt;=$J$16,"III",IF(F7&gt;=$J$17,"IV",IF(F7&gt;=$J$18,"V",""))))))</f>
        <v>I</v>
      </c>
      <c r="F7" s="62">
        <f>IF(C7&lt;&gt;"",(analiza_1!AM15+analiza_1!AO15+analiza_1!AN15+analiza_1!V15)*L7,"")</f>
        <v>190</v>
      </c>
      <c r="I7" s="297" t="s">
        <v>167</v>
      </c>
      <c r="J7" s="297"/>
      <c r="L7" s="240">
        <f>IFERROR(VLOOKUP(D7, $I$8:$J$11, 2, FALSE),"")</f>
        <v>2</v>
      </c>
    </row>
    <row r="8" spans="2:12">
      <c r="B8" s="63">
        <v>2</v>
      </c>
      <c r="C8" s="64" t="str">
        <f>IF(ISBLANK(analiza_1!C16),"",analiza_1!C16)</f>
        <v>Zakład najlepszy</v>
      </c>
      <c r="D8" s="65" t="str">
        <f>IF(ISBLANK(zestawienie!D16),"",zestawienie!D16)</f>
        <v>brak</v>
      </c>
      <c r="E8" s="66" t="str">
        <f t="shared" si="0"/>
        <v>V</v>
      </c>
      <c r="F8" s="67">
        <f>IF(C8&lt;&gt;"",(analiza_1!AM16+analiza_1!AO16+analiza_1!AN16+analiza_1!V16)*L8,"")</f>
        <v>8</v>
      </c>
      <c r="I8" s="233" t="s">
        <v>150</v>
      </c>
      <c r="J8" s="9">
        <v>1.5</v>
      </c>
      <c r="L8" s="240">
        <f t="shared" ref="L8:L71" si="1">IFERROR(VLOOKUP(D8, $I$8:$J$11, 2, FALSE),"")</f>
        <v>1</v>
      </c>
    </row>
    <row r="9" spans="2:12">
      <c r="B9" s="63">
        <v>3</v>
      </c>
      <c r="C9" s="64" t="str">
        <f>IF(ISBLANK(analiza_1!C17),"",analiza_1!C17)</f>
        <v>Cukrownia Glinojeck</v>
      </c>
      <c r="D9" s="65" t="str">
        <f>IF(ISBLANK(zestawienie!D17),"",zestawienie!D17)</f>
        <v>brak</v>
      </c>
      <c r="E9" s="66" t="str">
        <f t="shared" si="0"/>
        <v>I</v>
      </c>
      <c r="F9" s="67">
        <f>IF(C9&lt;&gt;"",(analiza_1!AM17+analiza_1!AO17+analiza_1!AN17+analiza_1!V17)*L9,"")</f>
        <v>60</v>
      </c>
      <c r="I9" s="233" t="s">
        <v>151</v>
      </c>
      <c r="J9" s="9">
        <v>2</v>
      </c>
      <c r="L9" s="240">
        <f t="shared" si="1"/>
        <v>1</v>
      </c>
    </row>
    <row r="10" spans="2:12">
      <c r="B10" s="63">
        <v>4</v>
      </c>
      <c r="C10" s="64" t="str">
        <f>IF(ISBLANK(analiza_1!C18),"",analiza_1!C18)</f>
        <v>BAUER</v>
      </c>
      <c r="D10" s="65" t="str">
        <f>IF(ISBLANK(zestawienie!D18),"",zestawienie!D18)</f>
        <v>brak</v>
      </c>
      <c r="E10" s="66" t="str">
        <f t="shared" si="0"/>
        <v>I</v>
      </c>
      <c r="F10" s="67">
        <f>IF(C10&lt;&gt;"",(analiza_1!AM18+analiza_1!AO18+analiza_1!AN18+analiza_1!V18)*L10,"")</f>
        <v>59</v>
      </c>
      <c r="I10" s="233" t="str">
        <f>zestawienie!A7</f>
        <v>brak</v>
      </c>
      <c r="J10" s="9">
        <v>1</v>
      </c>
      <c r="L10" s="240">
        <f t="shared" si="1"/>
        <v>1</v>
      </c>
    </row>
    <row r="11" spans="2:12">
      <c r="B11" s="63">
        <v>5</v>
      </c>
      <c r="C11" s="64" t="str">
        <f>IF(ISBLANK(analiza_1!C19),"",analiza_1!C19)</f>
        <v>Ferma Drobiu Kondrajec Pański</v>
      </c>
      <c r="D11" s="65" t="str">
        <f>IF(ISBLANK(zestawienie!D19),"",zestawienie!D19)</f>
        <v>brak</v>
      </c>
      <c r="E11" s="66" t="str">
        <f t="shared" si="0"/>
        <v>II</v>
      </c>
      <c r="F11" s="67">
        <f>IF(C11&lt;&gt;"",(analiza_1!AM19+analiza_1!AO19+analiza_1!AN19+analiza_1!V19)*L11,"")</f>
        <v>53</v>
      </c>
      <c r="I11" s="234" t="str">
        <f>zestawienie!A8</f>
        <v/>
      </c>
      <c r="J11" s="258">
        <v>1</v>
      </c>
      <c r="L11" s="240">
        <f t="shared" si="1"/>
        <v>1</v>
      </c>
    </row>
    <row r="12" spans="2:12" ht="15" thickBot="1">
      <c r="B12" s="63">
        <v>6</v>
      </c>
      <c r="C12" s="64" t="str">
        <f>IF(ISBLANK(analiza_1!C20),"",analiza_1!C20)</f>
        <v>PEC Ciechanów</v>
      </c>
      <c r="D12" s="65" t="str">
        <f>IF(ISBLANK(zestawienie!D20),"",zestawienie!D20)</f>
        <v>brak</v>
      </c>
      <c r="E12" s="66" t="str">
        <f t="shared" si="0"/>
        <v>II</v>
      </c>
      <c r="F12" s="67">
        <f>IF(C12&lt;&gt;"",(analiza_1!AM20+analiza_1!AO20+analiza_1!AN20+analiza_1!V20)*L12,"")</f>
        <v>49</v>
      </c>
      <c r="L12" s="240">
        <f t="shared" si="1"/>
        <v>1</v>
      </c>
    </row>
    <row r="13" spans="2:12" ht="15">
      <c r="B13" s="63">
        <v>7</v>
      </c>
      <c r="C13" s="64" t="str">
        <f>IF(ISBLANK(analiza_1!C21),"",analiza_1!C21)</f>
        <v>Zakład Rzeźniczo-Wędliniarski Gotardy</v>
      </c>
      <c r="D13" s="65" t="str">
        <f>IF(ISBLANK(zestawienie!D21),"",zestawienie!D21)</f>
        <v>brak</v>
      </c>
      <c r="E13" s="66" t="str">
        <f t="shared" si="0"/>
        <v>II</v>
      </c>
      <c r="F13" s="67">
        <f>IF(C13&lt;&gt;"",(analiza_1!AM21+analiza_1!AO21+analiza_1!AN21+analiza_1!V21)*L13,"")</f>
        <v>50</v>
      </c>
      <c r="I13" s="295" t="s">
        <v>173</v>
      </c>
      <c r="J13" s="296"/>
      <c r="K13" t="s">
        <v>281</v>
      </c>
      <c r="L13" s="240">
        <f t="shared" si="1"/>
        <v>1</v>
      </c>
    </row>
    <row r="14" spans="2:12">
      <c r="B14" s="63">
        <v>8</v>
      </c>
      <c r="C14" s="64" t="str">
        <f>IF(ISBLANK(analiza_1!C22),"",analiza_1!C22)</f>
        <v>Autozłom Ciechanów</v>
      </c>
      <c r="D14" s="65" t="str">
        <f>IF(ISBLANK(zestawienie!D22),"",zestawienie!D22)</f>
        <v>brak</v>
      </c>
      <c r="E14" s="66" t="str">
        <f t="shared" si="0"/>
        <v>III</v>
      </c>
      <c r="F14" s="67">
        <f>IF(C14&lt;&gt;"",(analiza_1!AM22+analiza_1!AO22+analiza_1!AN22+analiza_1!V22)*L14,"")</f>
        <v>37</v>
      </c>
      <c r="I14" s="52" t="s">
        <v>168</v>
      </c>
      <c r="J14" s="73">
        <v>55</v>
      </c>
      <c r="K14">
        <v>177</v>
      </c>
      <c r="L14" s="240">
        <f t="shared" si="1"/>
        <v>1</v>
      </c>
    </row>
    <row r="15" spans="2:12">
      <c r="B15" s="63">
        <v>9</v>
      </c>
      <c r="C15" s="64" t="str">
        <f>IF(ISBLANK(analiza_1!C23),"",analiza_1!C23)</f>
        <v>MWiO Grudziadz - oczyszczalnia</v>
      </c>
      <c r="D15" s="65" t="str">
        <f>IF(ISBLANK(zestawienie!D23),"",zestawienie!D23)</f>
        <v>brak</v>
      </c>
      <c r="E15" s="66" t="str">
        <f t="shared" si="0"/>
        <v>III</v>
      </c>
      <c r="F15" s="67">
        <f>IF(C15&lt;&gt;"",(analiza_1!AM23+analiza_1!AO23+analiza_1!AN23+analiza_1!V23)*L15,"")</f>
        <v>44</v>
      </c>
      <c r="I15" s="52" t="s">
        <v>169</v>
      </c>
      <c r="J15" s="73">
        <v>45</v>
      </c>
      <c r="K15">
        <v>111</v>
      </c>
      <c r="L15" s="240">
        <f t="shared" si="1"/>
        <v>1</v>
      </c>
    </row>
    <row r="16" spans="2:12">
      <c r="B16" s="63">
        <v>10</v>
      </c>
      <c r="C16" s="64" t="str">
        <f>IF(ISBLANK(analiza_1!C24),"",analiza_1!C24)</f>
        <v>Toruńskie Wodociagi - oczyszczalnia</v>
      </c>
      <c r="D16" s="65" t="str">
        <f>IF(ISBLANK(zestawienie!D24),"",zestawienie!D24)</f>
        <v>brak</v>
      </c>
      <c r="E16" s="66" t="str">
        <f t="shared" si="0"/>
        <v>III</v>
      </c>
      <c r="F16" s="67">
        <f>IF(C16&lt;&gt;"",(analiza_1!AM24+analiza_1!AO24+analiza_1!AN24+analiza_1!V24)*L16,"")</f>
        <v>42</v>
      </c>
      <c r="I16" s="52" t="s">
        <v>170</v>
      </c>
      <c r="J16" s="73">
        <v>30</v>
      </c>
      <c r="K16">
        <v>67</v>
      </c>
      <c r="L16" s="240">
        <f t="shared" si="1"/>
        <v>1</v>
      </c>
    </row>
    <row r="17" spans="2:12">
      <c r="B17" s="63">
        <v>11</v>
      </c>
      <c r="C17" s="64" t="str">
        <f>IF(ISBLANK(analiza_1!C25),"",analiza_1!C25)</f>
        <v>Cukrownia Chełmża</v>
      </c>
      <c r="D17" s="65" t="str">
        <f>IF(ISBLANK(zestawienie!D25),"",zestawienie!D25)</f>
        <v>brak</v>
      </c>
      <c r="E17" s="66" t="str">
        <f t="shared" si="0"/>
        <v>I</v>
      </c>
      <c r="F17" s="67">
        <f>IF(C17&lt;&gt;"",(analiza_1!AM25+analiza_1!AO25+analiza_1!AN25+analiza_1!V25)*L17,"")</f>
        <v>71</v>
      </c>
      <c r="I17" s="52" t="s">
        <v>171</v>
      </c>
      <c r="J17" s="73">
        <v>15</v>
      </c>
      <c r="K17">
        <v>23</v>
      </c>
      <c r="L17" s="240">
        <f t="shared" si="1"/>
        <v>1</v>
      </c>
    </row>
    <row r="18" spans="2:12" ht="15" thickBot="1">
      <c r="B18" s="63">
        <v>12</v>
      </c>
      <c r="C18" s="64" t="str">
        <f>IF(ISBLANK(analiza_1!C26),"",analiza_1!C26)</f>
        <v>Zamek Bierzgłowski - ZDR</v>
      </c>
      <c r="D18" s="65" t="str">
        <f>IF(ISBLANK(zestawienie!D26),"",zestawienie!D26)</f>
        <v>brak</v>
      </c>
      <c r="E18" s="66" t="str">
        <f t="shared" si="0"/>
        <v>III</v>
      </c>
      <c r="F18" s="67">
        <f>IF(C18&lt;&gt;"",(analiza_1!AM26+analiza_1!AO26+analiza_1!AN26+analiza_1!V26)*L18,"")</f>
        <v>38</v>
      </c>
      <c r="I18" s="53" t="s">
        <v>172</v>
      </c>
      <c r="J18" s="74">
        <v>0</v>
      </c>
      <c r="K18">
        <v>0</v>
      </c>
      <c r="L18" s="240">
        <f t="shared" si="1"/>
        <v>1</v>
      </c>
    </row>
    <row r="19" spans="2:12">
      <c r="B19" s="63">
        <v>13</v>
      </c>
      <c r="C19" s="64" t="str">
        <f>IF(ISBLANK(analiza_1!C27),"",analiza_1!C27)</f>
        <v>Eurogaz Białkowo - ZZR</v>
      </c>
      <c r="D19" s="65" t="str">
        <f>IF(ISBLANK(zestawienie!D27),"",zestawienie!D27)</f>
        <v>brak</v>
      </c>
      <c r="E19" s="66" t="str">
        <f t="shared" si="0"/>
        <v>IV</v>
      </c>
      <c r="F19" s="67">
        <f>IF(C19&lt;&gt;"",(analiza_1!AM27+analiza_1!AO27+analiza_1!AN27+analiza_1!V27)*L19,"")</f>
        <v>29</v>
      </c>
      <c r="L19" s="240">
        <f t="shared" si="1"/>
        <v>1</v>
      </c>
    </row>
    <row r="20" spans="2:12">
      <c r="B20" s="63">
        <v>14</v>
      </c>
      <c r="C20" s="64" t="str">
        <f>IF(ISBLANK(analiza_1!C28),"",analiza_1!C28)</f>
        <v>Nomet - galwanizernia</v>
      </c>
      <c r="D20" s="65" t="str">
        <f>IF(ISBLANK(zestawienie!D28),"",zestawienie!D28)</f>
        <v>brak</v>
      </c>
      <c r="E20" s="66" t="str">
        <f t="shared" si="0"/>
        <v>II</v>
      </c>
      <c r="F20" s="67">
        <f>IF(C20&lt;&gt;"",(analiza_1!AM28+analiza_1!AO28+analiza_1!AN28+analiza_1!V28)*L20,"")</f>
        <v>47</v>
      </c>
      <c r="L20" s="240">
        <f t="shared" si="1"/>
        <v>1</v>
      </c>
    </row>
    <row r="21" spans="2:12">
      <c r="B21" s="63">
        <v>15</v>
      </c>
      <c r="C21" s="64" t="str">
        <f>IF(ISBLANK(analiza_1!C29),"",analiza_1!C29)</f>
        <v>Eurohansa - zakład produkcyjny</v>
      </c>
      <c r="D21" s="65" t="str">
        <f>IF(ISBLANK(zestawienie!D29),"",zestawienie!D29)</f>
        <v>brak</v>
      </c>
      <c r="E21" s="66" t="str">
        <f t="shared" si="0"/>
        <v>II</v>
      </c>
      <c r="F21" s="67">
        <f>IF(C21&lt;&gt;"",(analiza_1!AM29+analiza_1!AO29+analiza_1!AN29+analiza_1!V29)*L21,"")</f>
        <v>49</v>
      </c>
      <c r="L21" s="240">
        <f t="shared" si="1"/>
        <v>1</v>
      </c>
    </row>
    <row r="22" spans="2:12">
      <c r="B22" s="63">
        <v>16</v>
      </c>
      <c r="C22" s="64" t="str">
        <f>IF(ISBLANK(analiza_1!C30),"",analiza_1!C30)</f>
        <v>Sklep Od i Do - sklep spożywczy</v>
      </c>
      <c r="D22" s="65" t="str">
        <f>IF(ISBLANK(zestawienie!D30),"",zestawienie!D30)</f>
        <v>brak</v>
      </c>
      <c r="E22" s="66" t="str">
        <f t="shared" si="0"/>
        <v>III</v>
      </c>
      <c r="F22" s="67">
        <f>IF(C22&lt;&gt;"",(analiza_1!AM30+analiza_1!AO30+analiza_1!AN30+analiza_1!V30)*L22,"")</f>
        <v>32</v>
      </c>
      <c r="L22" s="240">
        <f t="shared" si="1"/>
        <v>1</v>
      </c>
    </row>
    <row r="23" spans="2:12">
      <c r="B23" s="63">
        <v>17</v>
      </c>
      <c r="C23" s="64" t="str">
        <f>IF(ISBLANK(analiza_1!C31),"",analiza_1!C31)</f>
        <v>Warsztat Ruszkowski - warsztat mechaniczny (naprawy)</v>
      </c>
      <c r="D23" s="65" t="str">
        <f>IF(ISBLANK(zestawienie!D31),"",zestawienie!D31)</f>
        <v>brak</v>
      </c>
      <c r="E23" s="66" t="str">
        <f t="shared" si="0"/>
        <v>IV</v>
      </c>
      <c r="F23" s="67">
        <f>IF(C23&lt;&gt;"",(analiza_1!AM31+analiza_1!AO31+analiza_1!AN31+analiza_1!V31)*L23,"")</f>
        <v>24</v>
      </c>
      <c r="L23" s="240">
        <f t="shared" si="1"/>
        <v>1</v>
      </c>
    </row>
    <row r="24" spans="2:12">
      <c r="B24" s="63">
        <v>18</v>
      </c>
      <c r="C24" s="64" t="str">
        <f>IF(ISBLANK(analiza_1!C32),"",analiza_1!C32)</f>
        <v>OPEC Grudziadz - elektrocepłownia</v>
      </c>
      <c r="D24" s="65" t="str">
        <f>IF(ISBLANK(zestawienie!D32),"",zestawienie!D32)</f>
        <v>brak</v>
      </c>
      <c r="E24" s="66" t="str">
        <f t="shared" si="0"/>
        <v>III</v>
      </c>
      <c r="F24" s="67">
        <f>IF(C24&lt;&gt;"",(analiza_1!AM32+analiza_1!AO32+analiza_1!AN32+analiza_1!V32)*L24,"")</f>
        <v>39</v>
      </c>
      <c r="L24" s="240">
        <f t="shared" si="1"/>
        <v>1</v>
      </c>
    </row>
    <row r="25" spans="2:12">
      <c r="B25" s="63">
        <v>19</v>
      </c>
      <c r="C25" s="64" t="str">
        <f>IF(ISBLANK(analiza_1!C33),"",analiza_1!C33)</f>
        <v>Zakład produkcji obuwia</v>
      </c>
      <c r="D25" s="65" t="str">
        <f>IF(ISBLANK(zestawienie!D33),"",zestawienie!D33)</f>
        <v>brak</v>
      </c>
      <c r="E25" s="66" t="str">
        <f t="shared" si="0"/>
        <v>III</v>
      </c>
      <c r="F25" s="67">
        <f>IF(C25&lt;&gt;"",(analiza_1!AM33+analiza_1!AO33+analiza_1!AN33+analiza_1!V33)*L25,"")</f>
        <v>35</v>
      </c>
      <c r="L25" s="240">
        <f t="shared" si="1"/>
        <v>1</v>
      </c>
    </row>
    <row r="26" spans="2:12">
      <c r="B26" s="63">
        <v>20</v>
      </c>
      <c r="C26" s="64" t="str">
        <f>IF(ISBLANK(analiza_1!C34),"",analiza_1!C34)</f>
        <v>Baza paliw = ZDR</v>
      </c>
      <c r="D26" s="65" t="str">
        <f>IF(ISBLANK(zestawienie!D34),"",zestawienie!D34)</f>
        <v>brak</v>
      </c>
      <c r="E26" s="66" t="str">
        <f t="shared" si="0"/>
        <v>II</v>
      </c>
      <c r="F26" s="67">
        <f>IF(C26&lt;&gt;"",(analiza_1!AM34+analiza_1!AO34+analiza_1!AN34+analiza_1!V34)*L26,"")</f>
        <v>45</v>
      </c>
      <c r="L26" s="240">
        <f t="shared" si="1"/>
        <v>1</v>
      </c>
    </row>
    <row r="27" spans="2:12">
      <c r="B27" s="63">
        <v>21</v>
      </c>
      <c r="C27" s="64" t="str">
        <f>IF(ISBLANK(analiza_1!C35),"",analiza_1!C35)</f>
        <v>Stacja demontażu</v>
      </c>
      <c r="D27" s="65" t="str">
        <f>IF(ISBLANK(zestawienie!D35),"",zestawienie!D35)</f>
        <v>brak</v>
      </c>
      <c r="E27" s="66" t="str">
        <f t="shared" si="0"/>
        <v>III</v>
      </c>
      <c r="F27" s="67">
        <f>IF(C27&lt;&gt;"",(analiza_1!AM35+analiza_1!AO35+analiza_1!AN35+analiza_1!V35)*L27,"")</f>
        <v>36</v>
      </c>
      <c r="L27" s="240">
        <f t="shared" si="1"/>
        <v>1</v>
      </c>
    </row>
    <row r="28" spans="2:12">
      <c r="B28" s="63">
        <v>22</v>
      </c>
      <c r="C28" s="64" t="str">
        <f>IF(ISBLANK(analiza_1!C36),"",analiza_1!C36)</f>
        <v>Oczyszczalnia ścieków</v>
      </c>
      <c r="D28" s="65" t="str">
        <f>IF(ISBLANK(zestawienie!D36),"",zestawienie!D36)</f>
        <v>brak</v>
      </c>
      <c r="E28" s="66" t="str">
        <f t="shared" si="0"/>
        <v>III</v>
      </c>
      <c r="F28" s="67">
        <f>IF(C28&lt;&gt;"",(analiza_1!AM36+analiza_1!AO36+analiza_1!AN36+analiza_1!V36)*L28,"")</f>
        <v>36</v>
      </c>
      <c r="L28" s="240">
        <f t="shared" si="1"/>
        <v>1</v>
      </c>
    </row>
    <row r="29" spans="2:12">
      <c r="B29" s="63">
        <v>23</v>
      </c>
      <c r="C29" s="64" t="str">
        <f>IF(ISBLANK(analiza_1!C37),"",analiza_1!C37)</f>
        <v>Zakład obróbki metali</v>
      </c>
      <c r="D29" s="65" t="str">
        <f>IF(ISBLANK(zestawienie!D37),"",zestawienie!D37)</f>
        <v>brak</v>
      </c>
      <c r="E29" s="66" t="str">
        <f t="shared" si="0"/>
        <v>I</v>
      </c>
      <c r="F29" s="67">
        <f>IF(C29&lt;&gt;"",(analiza_1!AM37+analiza_1!AO37+analiza_1!AN37+analiza_1!V37)*L29,"")</f>
        <v>60</v>
      </c>
      <c r="L29" s="240">
        <f t="shared" si="1"/>
        <v>1</v>
      </c>
    </row>
    <row r="30" spans="2:12">
      <c r="B30" s="63">
        <v>24</v>
      </c>
      <c r="C30" s="64" t="str">
        <f>IF(ISBLANK(analiza_1!C38),"",analiza_1!C38)</f>
        <v>Zakład przetwarzania produktów ubocznych pochodzenia zwierzęcegp</v>
      </c>
      <c r="D30" s="65" t="str">
        <f>IF(ISBLANK(zestawienie!D38),"",zestawienie!D38)</f>
        <v>brak</v>
      </c>
      <c r="E30" s="66" t="str">
        <f t="shared" si="0"/>
        <v>I</v>
      </c>
      <c r="F30" s="67">
        <f>IF(C30&lt;&gt;"",(analiza_1!AM38+analiza_1!AO38+analiza_1!AN38+analiza_1!V38)*L30,"")</f>
        <v>70</v>
      </c>
      <c r="L30" s="240">
        <f t="shared" si="1"/>
        <v>1</v>
      </c>
    </row>
    <row r="31" spans="2:12">
      <c r="B31" s="63">
        <v>25</v>
      </c>
      <c r="C31" s="64" t="str">
        <f>IF(ISBLANK(analiza_1!C39),"",analiza_1!C39)</f>
        <v>Składowisko odpadów</v>
      </c>
      <c r="D31" s="65" t="str">
        <f>IF(ISBLANK(zestawienie!D39),"",zestawienie!D39)</f>
        <v>brak</v>
      </c>
      <c r="E31" s="66" t="str">
        <f t="shared" si="0"/>
        <v>III</v>
      </c>
      <c r="F31" s="67">
        <f>IF(C31&lt;&gt;"",(analiza_1!AM39+analiza_1!AO39+analiza_1!AN39+analiza_1!V39)*L31,"")</f>
        <v>44</v>
      </c>
      <c r="L31" s="240">
        <f t="shared" si="1"/>
        <v>1</v>
      </c>
    </row>
    <row r="32" spans="2:12">
      <c r="B32" s="63">
        <v>26</v>
      </c>
      <c r="C32" s="64" t="str">
        <f>IF(ISBLANK(analiza_1!C40),"",analiza_1!C40)</f>
        <v>Zakład przetwarzania zseie</v>
      </c>
      <c r="D32" s="65" t="str">
        <f>IF(ISBLANK(zestawienie!D40),"",zestawienie!D40)</f>
        <v>brak</v>
      </c>
      <c r="E32" s="66" t="str">
        <f t="shared" si="0"/>
        <v>III</v>
      </c>
      <c r="F32" s="67">
        <f>IF(C32&lt;&gt;"",(analiza_1!AM40+analiza_1!AO40+analiza_1!AN40+analiza_1!V40)*L32,"")</f>
        <v>41</v>
      </c>
      <c r="L32" s="240">
        <f t="shared" si="1"/>
        <v>1</v>
      </c>
    </row>
    <row r="33" spans="2:12">
      <c r="B33" s="63">
        <v>27</v>
      </c>
      <c r="C33" s="64" t="str">
        <f>IF(ISBLANK(analiza_1!C41),"",analiza_1!C41)</f>
        <v>Zakład przetwarzania ZSEiE</v>
      </c>
      <c r="D33" s="65" t="str">
        <f>IF(ISBLANK(zestawienie!D41),"",zestawienie!D41)</f>
        <v>brak</v>
      </c>
      <c r="E33" s="66" t="str">
        <f t="shared" si="0"/>
        <v>III</v>
      </c>
      <c r="F33" s="67">
        <f>IF(C33&lt;&gt;"",(analiza_1!AM41+analiza_1!AO41+analiza_1!AN41+analiza_1!V41)*L33,"")</f>
        <v>35</v>
      </c>
      <c r="L33" s="240">
        <f t="shared" si="1"/>
        <v>1</v>
      </c>
    </row>
    <row r="34" spans="2:12">
      <c r="B34" s="63">
        <v>28</v>
      </c>
      <c r="C34" s="64" t="str">
        <f>IF(ISBLANK(analiza_1!C42),"",analiza_1!C42)</f>
        <v xml:space="preserve">Skup złomu </v>
      </c>
      <c r="D34" s="65" t="str">
        <f>IF(ISBLANK(zestawienie!D42),"",zestawienie!D42)</f>
        <v>brak</v>
      </c>
      <c r="E34" s="66" t="str">
        <f t="shared" si="0"/>
        <v>III</v>
      </c>
      <c r="F34" s="67">
        <f>IF(C34&lt;&gt;"",(analiza_1!AM42+analiza_1!AO42+analiza_1!AN42+analiza_1!V42)*L34,"")</f>
        <v>30</v>
      </c>
      <c r="L34" s="240">
        <f t="shared" si="1"/>
        <v>1</v>
      </c>
    </row>
    <row r="35" spans="2:12">
      <c r="B35" s="63">
        <v>29</v>
      </c>
      <c r="C35" s="64" t="str">
        <f>IF(ISBLANK(analiza_1!C43),"",analiza_1!C43)</f>
        <v xml:space="preserve">Elektrociepłownia Andrychów </v>
      </c>
      <c r="D35" s="65" t="str">
        <f>IF(ISBLANK(zestawienie!D43),"",zestawienie!D43)</f>
        <v>brak</v>
      </c>
      <c r="E35" s="66" t="str">
        <f t="shared" si="0"/>
        <v>II</v>
      </c>
      <c r="F35" s="67">
        <f>IF(C35&lt;&gt;"",(analiza_1!AM43+analiza_1!AO43+analiza_1!AN43+analiza_1!V43)*L35,"")</f>
        <v>49</v>
      </c>
      <c r="L35" s="240">
        <f t="shared" si="1"/>
        <v>1</v>
      </c>
    </row>
    <row r="36" spans="2:12">
      <c r="B36" s="63">
        <v>30</v>
      </c>
      <c r="C36" s="64" t="str">
        <f>IF(ISBLANK(analiza_1!C44),"",analiza_1!C44)</f>
        <v xml:space="preserve">Elektrownia Siersza </v>
      </c>
      <c r="D36" s="65" t="str">
        <f>IF(ISBLANK(zestawienie!D44),"",zestawienie!D44)</f>
        <v>brak</v>
      </c>
      <c r="E36" s="66" t="str">
        <f t="shared" si="0"/>
        <v>III</v>
      </c>
      <c r="F36" s="67">
        <f>IF(C36&lt;&gt;"",(analiza_1!AM44+analiza_1!AO44+analiza_1!AN44+analiza_1!V44)*L36,"")</f>
        <v>44</v>
      </c>
      <c r="L36" s="240">
        <f t="shared" si="1"/>
        <v>1</v>
      </c>
    </row>
    <row r="37" spans="2:12">
      <c r="B37" s="63">
        <v>31</v>
      </c>
      <c r="C37" s="64" t="str">
        <f>IF(ISBLANK(analiza_1!C45),"",analiza_1!C45)</f>
        <v xml:space="preserve">Składowisko odpadów innych niż niebezpieczne i obojętne </v>
      </c>
      <c r="D37" s="65" t="str">
        <f>IF(ISBLANK(zestawienie!D45),"",zestawienie!D45)</f>
        <v>brak</v>
      </c>
      <c r="E37" s="66" t="str">
        <f t="shared" si="0"/>
        <v>I</v>
      </c>
      <c r="F37" s="67">
        <f>IF(C37&lt;&gt;"",(analiza_1!AM45+analiza_1!AO45+analiza_1!AN45+analiza_1!V45)*L37,"")</f>
        <v>57</v>
      </c>
      <c r="L37" s="240">
        <f t="shared" si="1"/>
        <v>1</v>
      </c>
    </row>
    <row r="38" spans="2:12">
      <c r="B38" s="63">
        <v>32</v>
      </c>
      <c r="C38" s="64" t="str">
        <f>IF(ISBLANK(analiza_1!C46),"",analiza_1!C46)</f>
        <v xml:space="preserve">Zakład cukierniczy </v>
      </c>
      <c r="D38" s="65" t="str">
        <f>IF(ISBLANK(zestawienie!D46),"",zestawienie!D46)</f>
        <v>brak</v>
      </c>
      <c r="E38" s="66" t="str">
        <f t="shared" si="0"/>
        <v>IV</v>
      </c>
      <c r="F38" s="67">
        <f>IF(C38&lt;&gt;"",(analiza_1!AM46+analiza_1!AO46+analiza_1!AN46+analiza_1!V46)*L38,"")</f>
        <v>23</v>
      </c>
      <c r="L38" s="240">
        <f t="shared" si="1"/>
        <v>1</v>
      </c>
    </row>
    <row r="39" spans="2:12">
      <c r="B39" s="63">
        <v>33</v>
      </c>
      <c r="C39" s="64" t="str">
        <f>IF(ISBLANK(analiza_1!C47),"",analiza_1!C47)</f>
        <v xml:space="preserve">Stacja demontażu pojazdów </v>
      </c>
      <c r="D39" s="65" t="str">
        <f>IF(ISBLANK(zestawienie!D47),"",zestawienie!D47)</f>
        <v>brak</v>
      </c>
      <c r="E39" s="66" t="str">
        <f t="shared" ref="E39:E70" si="2">IF(F39="","",IF(F39&gt;=$J$14,"I",IF(F39&gt;=$J$15,"II",IF(F39&gt;=$J$16,"III",IF(F39&gt;=$J$17,"IV",IF(F39&gt;=$J$18,"V",""))))))</f>
        <v>III</v>
      </c>
      <c r="F39" s="67">
        <f>IF(C39&lt;&gt;"",(analiza_1!AM47+analiza_1!AO47+analiza_1!AN47+analiza_1!V47)*L39,"")</f>
        <v>37</v>
      </c>
      <c r="L39" s="240">
        <f t="shared" si="1"/>
        <v>1</v>
      </c>
    </row>
    <row r="40" spans="2:12">
      <c r="B40" s="63">
        <v>34</v>
      </c>
      <c r="C40" s="64" t="str">
        <f>IF(ISBLANK(analiza_1!C48),"",analiza_1!C48)</f>
        <v xml:space="preserve">Zakład produkcy gąbki florystycznej </v>
      </c>
      <c r="D40" s="65" t="str">
        <f>IF(ISBLANK(zestawienie!D48),"",zestawienie!D48)</f>
        <v>brak</v>
      </c>
      <c r="E40" s="66" t="str">
        <f t="shared" si="2"/>
        <v>III</v>
      </c>
      <c r="F40" s="67">
        <f>IF(C40&lt;&gt;"",(analiza_1!AM48+analiza_1!AO48+analiza_1!AN48+analiza_1!V48)*L40,"")</f>
        <v>43</v>
      </c>
      <c r="L40" s="240">
        <f t="shared" si="1"/>
        <v>1</v>
      </c>
    </row>
    <row r="41" spans="2:12">
      <c r="B41" s="63">
        <v>35</v>
      </c>
      <c r="C41" s="64" t="str">
        <f>IF(ISBLANK(analiza_1!C49),"",analiza_1!C49)</f>
        <v/>
      </c>
      <c r="D41" s="65" t="str">
        <f>IF(ISBLANK(zestawienie!D49),"",zestawienie!D49)</f>
        <v/>
      </c>
      <c r="E41" s="66" t="str">
        <f t="shared" si="2"/>
        <v/>
      </c>
      <c r="F41" s="67" t="str">
        <f>IF(C41&lt;&gt;"",(analiza_1!AM49+analiza_1!AO49+analiza_1!AN49+analiza_1!V49)*L41,"")</f>
        <v/>
      </c>
      <c r="L41" s="240">
        <f t="shared" si="1"/>
        <v>1</v>
      </c>
    </row>
    <row r="42" spans="2:12">
      <c r="B42" s="63">
        <v>36</v>
      </c>
      <c r="C42" s="64" t="str">
        <f>IF(ISBLANK(analiza_1!C50),"",analiza_1!C50)</f>
        <v/>
      </c>
      <c r="D42" s="65" t="str">
        <f>IF(ISBLANK(zestawienie!D50),"",zestawienie!D50)</f>
        <v/>
      </c>
      <c r="E42" s="66" t="str">
        <f t="shared" si="2"/>
        <v/>
      </c>
      <c r="F42" s="67" t="str">
        <f>IF(C42&lt;&gt;"",(analiza_1!AM50+analiza_1!AO50+analiza_1!AN50+analiza_1!V50)*L42,"")</f>
        <v/>
      </c>
      <c r="L42" s="240">
        <f t="shared" si="1"/>
        <v>1</v>
      </c>
    </row>
    <row r="43" spans="2:12">
      <c r="B43" s="63">
        <v>37</v>
      </c>
      <c r="C43" s="64" t="str">
        <f>IF(ISBLANK(analiza_1!C51),"",analiza_1!C51)</f>
        <v/>
      </c>
      <c r="D43" s="65" t="str">
        <f>IF(ISBLANK(zestawienie!D51),"",zestawienie!D51)</f>
        <v/>
      </c>
      <c r="E43" s="66" t="str">
        <f t="shared" si="2"/>
        <v/>
      </c>
      <c r="F43" s="67" t="str">
        <f>IF(C43&lt;&gt;"",(analiza_1!AM51+analiza_1!AO51+analiza_1!AN51+analiza_1!V51)*L43,"")</f>
        <v/>
      </c>
      <c r="L43" s="240">
        <f t="shared" si="1"/>
        <v>1</v>
      </c>
    </row>
    <row r="44" spans="2:12">
      <c r="B44" s="63">
        <v>38</v>
      </c>
      <c r="C44" s="64" t="str">
        <f>IF(ISBLANK(analiza_1!C52),"",analiza_1!C52)</f>
        <v/>
      </c>
      <c r="D44" s="65" t="str">
        <f>IF(ISBLANK(zestawienie!D52),"",zestawienie!D52)</f>
        <v/>
      </c>
      <c r="E44" s="66" t="str">
        <f t="shared" si="2"/>
        <v/>
      </c>
      <c r="F44" s="67" t="str">
        <f>IF(C44&lt;&gt;"",(analiza_1!AM52+analiza_1!AO52+analiza_1!AN52+analiza_1!V52)*L44,"")</f>
        <v/>
      </c>
      <c r="L44" s="240">
        <f t="shared" si="1"/>
        <v>1</v>
      </c>
    </row>
    <row r="45" spans="2:12">
      <c r="B45" s="63">
        <v>39</v>
      </c>
      <c r="C45" s="64" t="str">
        <f>IF(ISBLANK(analiza_1!C53),"",analiza_1!C53)</f>
        <v/>
      </c>
      <c r="D45" s="65" t="str">
        <f>IF(ISBLANK(zestawienie!D53),"",zestawienie!D53)</f>
        <v/>
      </c>
      <c r="E45" s="66" t="str">
        <f t="shared" si="2"/>
        <v/>
      </c>
      <c r="F45" s="67" t="str">
        <f>IF(C45&lt;&gt;"",(analiza_1!AM53+analiza_1!AO53+analiza_1!AN53+analiza_1!V53)*L45,"")</f>
        <v/>
      </c>
      <c r="L45" s="240">
        <f t="shared" si="1"/>
        <v>1</v>
      </c>
    </row>
    <row r="46" spans="2:12">
      <c r="B46" s="63">
        <v>40</v>
      </c>
      <c r="C46" s="64" t="str">
        <f>IF(ISBLANK(analiza_1!C54),"",analiza_1!C54)</f>
        <v/>
      </c>
      <c r="D46" s="65" t="str">
        <f>IF(ISBLANK(zestawienie!D54),"",zestawienie!D54)</f>
        <v/>
      </c>
      <c r="E46" s="66" t="str">
        <f t="shared" si="2"/>
        <v/>
      </c>
      <c r="F46" s="67" t="str">
        <f>IF(C46&lt;&gt;"",(analiza_1!AM54+analiza_1!AO54+analiza_1!AN54+analiza_1!V54)*L46,"")</f>
        <v/>
      </c>
      <c r="L46" s="240">
        <f t="shared" si="1"/>
        <v>1</v>
      </c>
    </row>
    <row r="47" spans="2:12">
      <c r="B47" s="63">
        <v>41</v>
      </c>
      <c r="C47" s="64" t="str">
        <f>IF(ISBLANK(analiza_1!C55),"",analiza_1!C55)</f>
        <v/>
      </c>
      <c r="D47" s="65" t="str">
        <f>IF(ISBLANK(zestawienie!D55),"",zestawienie!D55)</f>
        <v/>
      </c>
      <c r="E47" s="66" t="str">
        <f t="shared" si="2"/>
        <v/>
      </c>
      <c r="F47" s="67" t="str">
        <f>IF(C47&lt;&gt;"",(analiza_1!AM55+analiza_1!AO55+analiza_1!AN55+analiza_1!V55)*L47,"")</f>
        <v/>
      </c>
      <c r="L47" s="240">
        <f t="shared" si="1"/>
        <v>1</v>
      </c>
    </row>
    <row r="48" spans="2:12">
      <c r="B48" s="63">
        <v>42</v>
      </c>
      <c r="C48" s="64" t="str">
        <f>IF(ISBLANK(analiza_1!C56),"",analiza_1!C56)</f>
        <v/>
      </c>
      <c r="D48" s="65" t="str">
        <f>IF(ISBLANK(zestawienie!D56),"",zestawienie!D56)</f>
        <v/>
      </c>
      <c r="E48" s="66" t="str">
        <f t="shared" si="2"/>
        <v/>
      </c>
      <c r="F48" s="67" t="str">
        <f>IF(C48&lt;&gt;"",(analiza_1!AM56+analiza_1!AO56+analiza_1!AN56+analiza_1!V56)*L48,"")</f>
        <v/>
      </c>
      <c r="L48" s="240">
        <f t="shared" si="1"/>
        <v>1</v>
      </c>
    </row>
    <row r="49" spans="2:12">
      <c r="B49" s="63">
        <v>43</v>
      </c>
      <c r="C49" s="64" t="str">
        <f>IF(ISBLANK(analiza_1!C57),"",analiza_1!C57)</f>
        <v/>
      </c>
      <c r="D49" s="65" t="str">
        <f>IF(ISBLANK(zestawienie!D57),"",zestawienie!D57)</f>
        <v/>
      </c>
      <c r="E49" s="66" t="str">
        <f t="shared" si="2"/>
        <v/>
      </c>
      <c r="F49" s="67" t="str">
        <f>IF(C49&lt;&gt;"",(analiza_1!AM57+analiza_1!AO57+analiza_1!AN57+analiza_1!V57)*L49,"")</f>
        <v/>
      </c>
      <c r="L49" s="240">
        <f t="shared" si="1"/>
        <v>1</v>
      </c>
    </row>
    <row r="50" spans="2:12">
      <c r="B50" s="63">
        <v>44</v>
      </c>
      <c r="C50" s="64" t="str">
        <f>IF(ISBLANK(analiza_1!C58),"",analiza_1!C58)</f>
        <v/>
      </c>
      <c r="D50" s="65" t="str">
        <f>IF(ISBLANK(zestawienie!D58),"",zestawienie!D58)</f>
        <v/>
      </c>
      <c r="E50" s="66" t="str">
        <f t="shared" si="2"/>
        <v/>
      </c>
      <c r="F50" s="67" t="str">
        <f>IF(C50&lt;&gt;"",(analiza_1!AM58+analiza_1!AO58+analiza_1!AN58+analiza_1!V58)*L50,"")</f>
        <v/>
      </c>
      <c r="L50" s="240">
        <f t="shared" si="1"/>
        <v>1</v>
      </c>
    </row>
    <row r="51" spans="2:12">
      <c r="B51" s="63">
        <v>45</v>
      </c>
      <c r="C51" s="64" t="str">
        <f>IF(ISBLANK(analiza_1!C59),"",analiza_1!C59)</f>
        <v/>
      </c>
      <c r="D51" s="65" t="str">
        <f>IF(ISBLANK(zestawienie!D59),"",zestawienie!D59)</f>
        <v/>
      </c>
      <c r="E51" s="66" t="str">
        <f t="shared" si="2"/>
        <v/>
      </c>
      <c r="F51" s="67" t="str">
        <f>IF(C51&lt;&gt;"",(analiza_1!AM59+analiza_1!AO59+analiza_1!AN59+analiza_1!V59)*L51,"")</f>
        <v/>
      </c>
      <c r="L51" s="240">
        <f t="shared" si="1"/>
        <v>1</v>
      </c>
    </row>
    <row r="52" spans="2:12">
      <c r="B52" s="63">
        <v>46</v>
      </c>
      <c r="C52" s="64" t="str">
        <f>IF(ISBLANK(analiza_1!C60),"",analiza_1!C60)</f>
        <v/>
      </c>
      <c r="D52" s="65" t="str">
        <f>IF(ISBLANK(zestawienie!D60),"",zestawienie!D60)</f>
        <v/>
      </c>
      <c r="E52" s="66" t="str">
        <f t="shared" si="2"/>
        <v/>
      </c>
      <c r="F52" s="67" t="str">
        <f>IF(C52&lt;&gt;"",(analiza_1!AM60+analiza_1!AO60+analiza_1!AN60+analiza_1!V60)*L52,"")</f>
        <v/>
      </c>
      <c r="L52" s="240">
        <f t="shared" si="1"/>
        <v>1</v>
      </c>
    </row>
    <row r="53" spans="2:12">
      <c r="B53" s="63">
        <v>47</v>
      </c>
      <c r="C53" s="64" t="str">
        <f>IF(ISBLANK(analiza_1!C61),"",analiza_1!C61)</f>
        <v/>
      </c>
      <c r="D53" s="65" t="str">
        <f>IF(ISBLANK(zestawienie!D61),"",zestawienie!D61)</f>
        <v/>
      </c>
      <c r="E53" s="66" t="str">
        <f t="shared" si="2"/>
        <v/>
      </c>
      <c r="F53" s="67" t="str">
        <f>IF(C53&lt;&gt;"",(analiza_1!AM61+analiza_1!AO61+analiza_1!AN61+analiza_1!V61)*L53,"")</f>
        <v/>
      </c>
      <c r="L53" s="240">
        <f t="shared" si="1"/>
        <v>1</v>
      </c>
    </row>
    <row r="54" spans="2:12">
      <c r="B54" s="63">
        <v>48</v>
      </c>
      <c r="C54" s="64" t="str">
        <f>IF(ISBLANK(analiza_1!C62),"",analiza_1!C62)</f>
        <v/>
      </c>
      <c r="D54" s="65" t="str">
        <f>IF(ISBLANK(zestawienie!D62),"",zestawienie!D62)</f>
        <v/>
      </c>
      <c r="E54" s="66" t="str">
        <f t="shared" si="2"/>
        <v/>
      </c>
      <c r="F54" s="67" t="str">
        <f>IF(C54&lt;&gt;"",(analiza_1!AM62+analiza_1!AO62+analiza_1!AN62+analiza_1!V62)*L54,"")</f>
        <v/>
      </c>
      <c r="L54" s="240">
        <f t="shared" si="1"/>
        <v>1</v>
      </c>
    </row>
    <row r="55" spans="2:12">
      <c r="B55" s="63">
        <v>49</v>
      </c>
      <c r="C55" s="64" t="str">
        <f>IF(ISBLANK(analiza_1!C63),"",analiza_1!C63)</f>
        <v/>
      </c>
      <c r="D55" s="65" t="str">
        <f>IF(ISBLANK(zestawienie!D63),"",zestawienie!D63)</f>
        <v/>
      </c>
      <c r="E55" s="66" t="str">
        <f t="shared" si="2"/>
        <v/>
      </c>
      <c r="F55" s="67" t="str">
        <f>IF(C55&lt;&gt;"",(analiza_1!AM63+analiza_1!AO63+analiza_1!AN63+analiza_1!V63)*L55,"")</f>
        <v/>
      </c>
      <c r="L55" s="240">
        <f t="shared" si="1"/>
        <v>1</v>
      </c>
    </row>
    <row r="56" spans="2:12">
      <c r="B56" s="63">
        <v>50</v>
      </c>
      <c r="C56" s="64" t="str">
        <f>IF(ISBLANK(analiza_1!C64),"",analiza_1!C64)</f>
        <v/>
      </c>
      <c r="D56" s="65" t="str">
        <f>IF(ISBLANK(zestawienie!D64),"",zestawienie!D64)</f>
        <v/>
      </c>
      <c r="E56" s="66" t="str">
        <f t="shared" si="2"/>
        <v/>
      </c>
      <c r="F56" s="67" t="str">
        <f>IF(C56&lt;&gt;"",(analiza_1!AM64+analiza_1!AO64+analiza_1!AN64+analiza_1!V64)*L56,"")</f>
        <v/>
      </c>
      <c r="L56" s="240">
        <f t="shared" si="1"/>
        <v>1</v>
      </c>
    </row>
    <row r="57" spans="2:12">
      <c r="B57" s="63">
        <v>51</v>
      </c>
      <c r="C57" s="64" t="str">
        <f>IF(ISBLANK(analiza_1!C65),"",analiza_1!C65)</f>
        <v/>
      </c>
      <c r="D57" s="65" t="str">
        <f>IF(ISBLANK(zestawienie!D65),"",zestawienie!D65)</f>
        <v/>
      </c>
      <c r="E57" s="66" t="str">
        <f t="shared" si="2"/>
        <v/>
      </c>
      <c r="F57" s="67" t="str">
        <f>IF(C57&lt;&gt;"",(analiza_1!AM65+analiza_1!AO65+analiza_1!AN65+analiza_1!V65)*L57,"")</f>
        <v/>
      </c>
      <c r="L57" s="240">
        <f t="shared" si="1"/>
        <v>1</v>
      </c>
    </row>
    <row r="58" spans="2:12">
      <c r="B58" s="63">
        <v>52</v>
      </c>
      <c r="C58" s="64" t="str">
        <f>IF(ISBLANK(analiza_1!C66),"",analiza_1!C66)</f>
        <v/>
      </c>
      <c r="D58" s="65" t="str">
        <f>IF(ISBLANK(zestawienie!D66),"",zestawienie!D66)</f>
        <v/>
      </c>
      <c r="E58" s="66" t="str">
        <f t="shared" si="2"/>
        <v/>
      </c>
      <c r="F58" s="67" t="str">
        <f>IF(C58&lt;&gt;"",(analiza_1!AM66+analiza_1!AO66+analiza_1!AN66+analiza_1!V66)*L58,"")</f>
        <v/>
      </c>
      <c r="L58" s="240">
        <f t="shared" si="1"/>
        <v>1</v>
      </c>
    </row>
    <row r="59" spans="2:12">
      <c r="B59" s="63">
        <v>53</v>
      </c>
      <c r="C59" s="64" t="str">
        <f>IF(ISBLANK(analiza_1!C67),"",analiza_1!C67)</f>
        <v/>
      </c>
      <c r="D59" s="65" t="str">
        <f>IF(ISBLANK(zestawienie!D67),"",zestawienie!D67)</f>
        <v/>
      </c>
      <c r="E59" s="66" t="str">
        <f t="shared" si="2"/>
        <v/>
      </c>
      <c r="F59" s="67" t="str">
        <f>IF(C59&lt;&gt;"",(analiza_1!AM67+analiza_1!AO67+analiza_1!AN67+analiza_1!V67)*L59,"")</f>
        <v/>
      </c>
      <c r="L59" s="240">
        <f t="shared" si="1"/>
        <v>1</v>
      </c>
    </row>
    <row r="60" spans="2:12">
      <c r="B60" s="63">
        <v>54</v>
      </c>
      <c r="C60" s="64" t="str">
        <f>IF(ISBLANK(analiza_1!C68),"",analiza_1!C68)</f>
        <v/>
      </c>
      <c r="D60" s="65" t="str">
        <f>IF(ISBLANK(zestawienie!D68),"",zestawienie!D68)</f>
        <v/>
      </c>
      <c r="E60" s="66" t="str">
        <f t="shared" si="2"/>
        <v/>
      </c>
      <c r="F60" s="67" t="str">
        <f>IF(C60&lt;&gt;"",(analiza_1!AM68+analiza_1!AO68+analiza_1!AN68+analiza_1!V68)*L60,"")</f>
        <v/>
      </c>
      <c r="L60" s="240">
        <f t="shared" si="1"/>
        <v>1</v>
      </c>
    </row>
    <row r="61" spans="2:12">
      <c r="B61" s="63">
        <v>55</v>
      </c>
      <c r="C61" s="64" t="str">
        <f>IF(ISBLANK(analiza_1!C69),"",analiza_1!C69)</f>
        <v/>
      </c>
      <c r="D61" s="65" t="str">
        <f>IF(ISBLANK(zestawienie!D69),"",zestawienie!D69)</f>
        <v/>
      </c>
      <c r="E61" s="66" t="str">
        <f t="shared" si="2"/>
        <v/>
      </c>
      <c r="F61" s="67" t="str">
        <f>IF(C61&lt;&gt;"",(analiza_1!AM69+analiza_1!AO69+analiza_1!AN69+analiza_1!V69)*L61,"")</f>
        <v/>
      </c>
      <c r="L61" s="240">
        <f t="shared" si="1"/>
        <v>1</v>
      </c>
    </row>
    <row r="62" spans="2:12">
      <c r="B62" s="63">
        <v>56</v>
      </c>
      <c r="C62" s="64" t="str">
        <f>IF(ISBLANK(analiza_1!C70),"",analiza_1!C70)</f>
        <v/>
      </c>
      <c r="D62" s="65" t="str">
        <f>IF(ISBLANK(zestawienie!D70),"",zestawienie!D70)</f>
        <v/>
      </c>
      <c r="E62" s="66" t="str">
        <f t="shared" si="2"/>
        <v/>
      </c>
      <c r="F62" s="67" t="str">
        <f>IF(C62&lt;&gt;"",(analiza_1!AM70+analiza_1!AO70+analiza_1!AN70+analiza_1!V70)*L62,"")</f>
        <v/>
      </c>
      <c r="L62" s="240">
        <f t="shared" si="1"/>
        <v>1</v>
      </c>
    </row>
    <row r="63" spans="2:12">
      <c r="B63" s="63">
        <v>57</v>
      </c>
      <c r="C63" s="64" t="str">
        <f>IF(ISBLANK(analiza_1!C71),"",analiza_1!C71)</f>
        <v/>
      </c>
      <c r="D63" s="65" t="str">
        <f>IF(ISBLANK(zestawienie!D71),"",zestawienie!D71)</f>
        <v/>
      </c>
      <c r="E63" s="66" t="str">
        <f t="shared" si="2"/>
        <v/>
      </c>
      <c r="F63" s="67" t="str">
        <f>IF(C63&lt;&gt;"",(analiza_1!AM71+analiza_1!AO71+analiza_1!AN71+analiza_1!V71)*L63,"")</f>
        <v/>
      </c>
      <c r="L63" s="240">
        <f t="shared" si="1"/>
        <v>1</v>
      </c>
    </row>
    <row r="64" spans="2:12">
      <c r="B64" s="63">
        <v>58</v>
      </c>
      <c r="C64" s="64" t="str">
        <f>IF(ISBLANK(analiza_1!C72),"",analiza_1!C72)</f>
        <v/>
      </c>
      <c r="D64" s="65" t="str">
        <f>IF(ISBLANK(zestawienie!D72),"",zestawienie!D72)</f>
        <v/>
      </c>
      <c r="E64" s="66" t="str">
        <f t="shared" si="2"/>
        <v/>
      </c>
      <c r="F64" s="67" t="str">
        <f>IF(C64&lt;&gt;"",(analiza_1!AM72+analiza_1!AO72+analiza_1!AN72+analiza_1!V72)*L64,"")</f>
        <v/>
      </c>
      <c r="L64" s="240">
        <f t="shared" si="1"/>
        <v>1</v>
      </c>
    </row>
    <row r="65" spans="2:12">
      <c r="B65" s="63">
        <v>59</v>
      </c>
      <c r="C65" s="64" t="str">
        <f>IF(ISBLANK(analiza_1!C73),"",analiza_1!C73)</f>
        <v/>
      </c>
      <c r="D65" s="65" t="str">
        <f>IF(ISBLANK(zestawienie!D73),"",zestawienie!D73)</f>
        <v/>
      </c>
      <c r="E65" s="66" t="str">
        <f t="shared" si="2"/>
        <v/>
      </c>
      <c r="F65" s="67" t="str">
        <f>IF(C65&lt;&gt;"",(analiza_1!AM73+analiza_1!AO73+analiza_1!AN73+analiza_1!V73)*L65,"")</f>
        <v/>
      </c>
      <c r="L65" s="240">
        <f t="shared" si="1"/>
        <v>1</v>
      </c>
    </row>
    <row r="66" spans="2:12">
      <c r="B66" s="63">
        <v>60</v>
      </c>
      <c r="C66" s="64" t="str">
        <f>IF(ISBLANK(analiza_1!C74),"",analiza_1!C74)</f>
        <v/>
      </c>
      <c r="D66" s="65" t="str">
        <f>IF(ISBLANK(zestawienie!D74),"",zestawienie!D74)</f>
        <v/>
      </c>
      <c r="E66" s="66" t="str">
        <f t="shared" si="2"/>
        <v/>
      </c>
      <c r="F66" s="67" t="str">
        <f>IF(C66&lt;&gt;"",(analiza_1!AM74+analiza_1!AO74+analiza_1!AN74+analiza_1!V74)*L66,"")</f>
        <v/>
      </c>
      <c r="L66" s="240">
        <f t="shared" si="1"/>
        <v>1</v>
      </c>
    </row>
    <row r="67" spans="2:12">
      <c r="B67" s="63">
        <v>61</v>
      </c>
      <c r="C67" s="64" t="str">
        <f>IF(ISBLANK(analiza_1!C75),"",analiza_1!C75)</f>
        <v/>
      </c>
      <c r="D67" s="65" t="str">
        <f>IF(ISBLANK(zestawienie!D75),"",zestawienie!D75)</f>
        <v/>
      </c>
      <c r="E67" s="66" t="str">
        <f t="shared" si="2"/>
        <v/>
      </c>
      <c r="F67" s="67" t="str">
        <f>IF(C67&lt;&gt;"",(analiza_1!AM75+analiza_1!AO75+analiza_1!AN75+analiza_1!V75)*L67,"")</f>
        <v/>
      </c>
      <c r="L67" s="240">
        <f t="shared" si="1"/>
        <v>1</v>
      </c>
    </row>
    <row r="68" spans="2:12">
      <c r="B68" s="63">
        <v>62</v>
      </c>
      <c r="C68" s="64" t="str">
        <f>IF(ISBLANK(analiza_1!C76),"",analiza_1!C76)</f>
        <v/>
      </c>
      <c r="D68" s="65" t="str">
        <f>IF(ISBLANK(zestawienie!D76),"",zestawienie!D76)</f>
        <v/>
      </c>
      <c r="E68" s="66" t="str">
        <f t="shared" si="2"/>
        <v/>
      </c>
      <c r="F68" s="67" t="str">
        <f>IF(C68&lt;&gt;"",(analiza_1!AM76+analiza_1!AO76+analiza_1!AN76+analiza_1!V76)*L68,"")</f>
        <v/>
      </c>
      <c r="L68" s="240">
        <f t="shared" si="1"/>
        <v>1</v>
      </c>
    </row>
    <row r="69" spans="2:12">
      <c r="B69" s="63">
        <v>63</v>
      </c>
      <c r="C69" s="64" t="str">
        <f>IF(ISBLANK(analiza_1!C77),"",analiza_1!C77)</f>
        <v/>
      </c>
      <c r="D69" s="65" t="str">
        <f>IF(ISBLANK(zestawienie!D77),"",zestawienie!D77)</f>
        <v/>
      </c>
      <c r="E69" s="66" t="str">
        <f t="shared" si="2"/>
        <v/>
      </c>
      <c r="F69" s="67" t="str">
        <f>IF(C69&lt;&gt;"",(analiza_1!AM77+analiza_1!AO77+analiza_1!AN77+analiza_1!V77)*L69,"")</f>
        <v/>
      </c>
      <c r="L69" s="240">
        <f t="shared" si="1"/>
        <v>1</v>
      </c>
    </row>
    <row r="70" spans="2:12">
      <c r="B70" s="63">
        <v>64</v>
      </c>
      <c r="C70" s="64" t="str">
        <f>IF(ISBLANK(analiza_1!C78),"",analiza_1!C78)</f>
        <v/>
      </c>
      <c r="D70" s="65" t="str">
        <f>IF(ISBLANK(zestawienie!D78),"",zestawienie!D78)</f>
        <v/>
      </c>
      <c r="E70" s="66" t="str">
        <f t="shared" si="2"/>
        <v/>
      </c>
      <c r="F70" s="67" t="str">
        <f>IF(C70&lt;&gt;"",(analiza_1!AM78+analiza_1!AO78+analiza_1!AN78+analiza_1!V78)*L70,"")</f>
        <v/>
      </c>
      <c r="L70" s="240">
        <f t="shared" si="1"/>
        <v>1</v>
      </c>
    </row>
    <row r="71" spans="2:12">
      <c r="B71" s="63">
        <v>65</v>
      </c>
      <c r="C71" s="64" t="str">
        <f>IF(ISBLANK(analiza_1!C79),"",analiza_1!C79)</f>
        <v/>
      </c>
      <c r="D71" s="65" t="str">
        <f>IF(ISBLANK(zestawienie!D79),"",zestawienie!D79)</f>
        <v/>
      </c>
      <c r="E71" s="66" t="str">
        <f t="shared" ref="E71:E93" si="3">IF(F71="","",IF(F71&gt;=$J$14,"I",IF(F71&gt;=$J$15,"II",IF(F71&gt;=$J$16,"III",IF(F71&gt;=$J$17,"IV",IF(F71&gt;=$J$18,"V",""))))))</f>
        <v/>
      </c>
      <c r="F71" s="67" t="str">
        <f>IF(C71&lt;&gt;"",(analiza_1!AM79+analiza_1!AO79+analiza_1!AN79+analiza_1!V79)*L71,"")</f>
        <v/>
      </c>
      <c r="L71" s="240">
        <f t="shared" si="1"/>
        <v>1</v>
      </c>
    </row>
    <row r="72" spans="2:12">
      <c r="B72" s="63">
        <v>66</v>
      </c>
      <c r="C72" s="64" t="str">
        <f>IF(ISBLANK(analiza_1!C80),"",analiza_1!C80)</f>
        <v/>
      </c>
      <c r="D72" s="65" t="str">
        <f>IF(ISBLANK(zestawienie!D80),"",zestawienie!D80)</f>
        <v/>
      </c>
      <c r="E72" s="66" t="str">
        <f t="shared" si="3"/>
        <v/>
      </c>
      <c r="F72" s="67" t="str">
        <f>IF(C72&lt;&gt;"",(analiza_1!AM80+analiza_1!AO80+analiza_1!AN80+analiza_1!V80)*L72,"")</f>
        <v/>
      </c>
      <c r="L72" s="240">
        <f t="shared" ref="L72:L93" si="4">IFERROR(VLOOKUP(D72, $I$8:$J$11, 2, FALSE),"")</f>
        <v>1</v>
      </c>
    </row>
    <row r="73" spans="2:12">
      <c r="B73" s="63">
        <v>67</v>
      </c>
      <c r="C73" s="64" t="str">
        <f>IF(ISBLANK(analiza_1!C81),"",analiza_1!C81)</f>
        <v/>
      </c>
      <c r="D73" s="65" t="str">
        <f>IF(ISBLANK(zestawienie!D81),"",zestawienie!D81)</f>
        <v/>
      </c>
      <c r="E73" s="66" t="str">
        <f t="shared" si="3"/>
        <v/>
      </c>
      <c r="F73" s="67" t="str">
        <f>IF(C73&lt;&gt;"",(analiza_1!AM81+analiza_1!AO81+analiza_1!AN81+analiza_1!V81)*L73,"")</f>
        <v/>
      </c>
      <c r="L73" s="240">
        <f t="shared" si="4"/>
        <v>1</v>
      </c>
    </row>
    <row r="74" spans="2:12">
      <c r="B74" s="63">
        <v>68</v>
      </c>
      <c r="C74" s="64" t="str">
        <f>IF(ISBLANK(analiza_1!C82),"",analiza_1!C82)</f>
        <v/>
      </c>
      <c r="D74" s="65" t="str">
        <f>IF(ISBLANK(zestawienie!D82),"",zestawienie!D82)</f>
        <v/>
      </c>
      <c r="E74" s="66" t="str">
        <f t="shared" si="3"/>
        <v/>
      </c>
      <c r="F74" s="67" t="str">
        <f>IF(C74&lt;&gt;"",(analiza_1!AM82+analiza_1!AO82+analiza_1!AN82+analiza_1!V82)*L74,"")</f>
        <v/>
      </c>
      <c r="L74" s="240">
        <f t="shared" si="4"/>
        <v>1</v>
      </c>
    </row>
    <row r="75" spans="2:12">
      <c r="B75" s="63">
        <v>69</v>
      </c>
      <c r="C75" s="64" t="str">
        <f>IF(ISBLANK(analiza_1!C83),"",analiza_1!C83)</f>
        <v/>
      </c>
      <c r="D75" s="65" t="str">
        <f>IF(ISBLANK(zestawienie!D83),"",zestawienie!D83)</f>
        <v/>
      </c>
      <c r="E75" s="66" t="str">
        <f t="shared" si="3"/>
        <v/>
      </c>
      <c r="F75" s="67" t="str">
        <f>IF(C75&lt;&gt;"",(analiza_1!AM83+analiza_1!AO83+analiza_1!AN83+analiza_1!V83)*L75,"")</f>
        <v/>
      </c>
      <c r="L75" s="240">
        <f t="shared" si="4"/>
        <v>1</v>
      </c>
    </row>
    <row r="76" spans="2:12">
      <c r="B76" s="63">
        <v>70</v>
      </c>
      <c r="C76" s="64" t="str">
        <f>IF(ISBLANK(analiza_1!C84),"",analiza_1!C84)</f>
        <v/>
      </c>
      <c r="D76" s="65" t="str">
        <f>IF(ISBLANK(zestawienie!D84),"",zestawienie!D84)</f>
        <v/>
      </c>
      <c r="E76" s="66" t="str">
        <f t="shared" si="3"/>
        <v/>
      </c>
      <c r="F76" s="67" t="str">
        <f>IF(C76&lt;&gt;"",(analiza_1!AM84+analiza_1!AO84+analiza_1!AN84+analiza_1!V84)*L76,"")</f>
        <v/>
      </c>
      <c r="L76" s="240">
        <f t="shared" si="4"/>
        <v>1</v>
      </c>
    </row>
    <row r="77" spans="2:12">
      <c r="B77" s="63">
        <v>71</v>
      </c>
      <c r="C77" s="64" t="str">
        <f>IF(ISBLANK(analiza_1!C85),"",analiza_1!C85)</f>
        <v/>
      </c>
      <c r="D77" s="65" t="str">
        <f>IF(ISBLANK(zestawienie!D85),"",zestawienie!D85)</f>
        <v/>
      </c>
      <c r="E77" s="66" t="str">
        <f t="shared" si="3"/>
        <v/>
      </c>
      <c r="F77" s="67" t="str">
        <f>IF(C77&lt;&gt;"",(analiza_1!AM85+analiza_1!AO85+analiza_1!AN85+analiza_1!V85)*L77,"")</f>
        <v/>
      </c>
      <c r="L77" s="240">
        <f t="shared" si="4"/>
        <v>1</v>
      </c>
    </row>
    <row r="78" spans="2:12">
      <c r="B78" s="63">
        <v>72</v>
      </c>
      <c r="C78" s="64" t="str">
        <f>IF(ISBLANK(analiza_1!C86),"",analiza_1!C86)</f>
        <v/>
      </c>
      <c r="D78" s="65" t="str">
        <f>IF(ISBLANK(zestawienie!D86),"",zestawienie!D86)</f>
        <v/>
      </c>
      <c r="E78" s="66" t="str">
        <f t="shared" si="3"/>
        <v/>
      </c>
      <c r="F78" s="67" t="str">
        <f>IF(C78&lt;&gt;"",(analiza_1!AM86+analiza_1!AO86+analiza_1!AN86+analiza_1!V86)*L78,"")</f>
        <v/>
      </c>
      <c r="L78" s="240">
        <f t="shared" si="4"/>
        <v>1</v>
      </c>
    </row>
    <row r="79" spans="2:12">
      <c r="B79" s="63">
        <v>73</v>
      </c>
      <c r="C79" s="64" t="str">
        <f>IF(ISBLANK(analiza_1!C87),"",analiza_1!C87)</f>
        <v/>
      </c>
      <c r="D79" s="65" t="str">
        <f>IF(ISBLANK(zestawienie!D87),"",zestawienie!D87)</f>
        <v/>
      </c>
      <c r="E79" s="66" t="str">
        <f t="shared" si="3"/>
        <v/>
      </c>
      <c r="F79" s="67" t="str">
        <f>IF(C79&lt;&gt;"",(analiza_1!AM87+analiza_1!AO87+analiza_1!AN87+analiza_1!V87)*L79,"")</f>
        <v/>
      </c>
      <c r="L79" s="240">
        <f t="shared" si="4"/>
        <v>1</v>
      </c>
    </row>
    <row r="80" spans="2:12">
      <c r="B80" s="63">
        <v>74</v>
      </c>
      <c r="C80" s="64" t="str">
        <f>IF(ISBLANK(analiza_1!C88),"",analiza_1!C88)</f>
        <v/>
      </c>
      <c r="D80" s="65" t="str">
        <f>IF(ISBLANK(zestawienie!D88),"",zestawienie!D88)</f>
        <v/>
      </c>
      <c r="E80" s="66" t="str">
        <f t="shared" si="3"/>
        <v/>
      </c>
      <c r="F80" s="67" t="str">
        <f>IF(C80&lt;&gt;"",(analiza_1!AM88+analiza_1!AO88+analiza_1!AN88+analiza_1!V88)*L80,"")</f>
        <v/>
      </c>
      <c r="L80" s="240">
        <f t="shared" si="4"/>
        <v>1</v>
      </c>
    </row>
    <row r="81" spans="2:12">
      <c r="B81" s="63">
        <v>75</v>
      </c>
      <c r="C81" s="64" t="str">
        <f>IF(ISBLANK(analiza_1!C89),"",analiza_1!C89)</f>
        <v/>
      </c>
      <c r="D81" s="65" t="str">
        <f>IF(ISBLANK(zestawienie!D89),"",zestawienie!D89)</f>
        <v/>
      </c>
      <c r="E81" s="66" t="str">
        <f t="shared" si="3"/>
        <v/>
      </c>
      <c r="F81" s="67" t="str">
        <f>IF(C81&lt;&gt;"",(analiza_1!AM89+analiza_1!AO89+analiza_1!AN89+analiza_1!V89)*L81,"")</f>
        <v/>
      </c>
      <c r="L81" s="240">
        <f t="shared" si="4"/>
        <v>1</v>
      </c>
    </row>
    <row r="82" spans="2:12">
      <c r="B82" s="63">
        <v>76</v>
      </c>
      <c r="C82" s="64" t="str">
        <f>IF(ISBLANK(analiza_1!C90),"",analiza_1!C90)</f>
        <v/>
      </c>
      <c r="D82" s="65" t="str">
        <f>IF(ISBLANK(zestawienie!D90),"",zestawienie!D90)</f>
        <v/>
      </c>
      <c r="E82" s="66" t="str">
        <f t="shared" si="3"/>
        <v/>
      </c>
      <c r="F82" s="67" t="str">
        <f>IF(C82&lt;&gt;"",(analiza_1!AM90+analiza_1!AO90+analiza_1!AN90+analiza_1!V90)*L82,"")</f>
        <v/>
      </c>
      <c r="L82" s="240">
        <f t="shared" si="4"/>
        <v>1</v>
      </c>
    </row>
    <row r="83" spans="2:12">
      <c r="B83" s="63">
        <v>77</v>
      </c>
      <c r="C83" s="64" t="str">
        <f>IF(ISBLANK(analiza_1!C91),"",analiza_1!C91)</f>
        <v/>
      </c>
      <c r="D83" s="65" t="str">
        <f>IF(ISBLANK(zestawienie!D91),"",zestawienie!D91)</f>
        <v/>
      </c>
      <c r="E83" s="66" t="str">
        <f t="shared" si="3"/>
        <v/>
      </c>
      <c r="F83" s="67" t="str">
        <f>IF(C83&lt;&gt;"",(analiza_1!AM91+analiza_1!AO91+analiza_1!AN91+analiza_1!V91)*L83,"")</f>
        <v/>
      </c>
      <c r="L83" s="240">
        <f t="shared" si="4"/>
        <v>1</v>
      </c>
    </row>
    <row r="84" spans="2:12">
      <c r="B84" s="63">
        <v>78</v>
      </c>
      <c r="C84" s="64" t="str">
        <f>IF(ISBLANK(analiza_1!C92),"",analiza_1!C92)</f>
        <v/>
      </c>
      <c r="D84" s="65" t="str">
        <f>IF(ISBLANK(zestawienie!D92),"",zestawienie!D92)</f>
        <v/>
      </c>
      <c r="E84" s="66" t="str">
        <f t="shared" si="3"/>
        <v/>
      </c>
      <c r="F84" s="67" t="str">
        <f>IF(C84&lt;&gt;"",(analiza_1!AM92+analiza_1!AO92+analiza_1!AN92+analiza_1!V92)*L84,"")</f>
        <v/>
      </c>
      <c r="L84" s="240">
        <f t="shared" si="4"/>
        <v>1</v>
      </c>
    </row>
    <row r="85" spans="2:12">
      <c r="B85" s="63">
        <v>79</v>
      </c>
      <c r="C85" s="64" t="str">
        <f>IF(ISBLANK(analiza_1!C93),"",analiza_1!C93)</f>
        <v/>
      </c>
      <c r="D85" s="65" t="str">
        <f>IF(ISBLANK(zestawienie!D93),"",zestawienie!D93)</f>
        <v/>
      </c>
      <c r="E85" s="66" t="str">
        <f t="shared" si="3"/>
        <v/>
      </c>
      <c r="F85" s="67" t="str">
        <f>IF(C85&lt;&gt;"",(analiza_1!AM93+analiza_1!AO93+analiza_1!AN93+analiza_1!V93)*L85,"")</f>
        <v/>
      </c>
      <c r="L85" s="240">
        <f t="shared" si="4"/>
        <v>1</v>
      </c>
    </row>
    <row r="86" spans="2:12">
      <c r="B86" s="63">
        <v>80</v>
      </c>
      <c r="C86" s="64" t="str">
        <f>IF(ISBLANK(analiza_1!C94),"",analiza_1!C94)</f>
        <v/>
      </c>
      <c r="D86" s="65" t="str">
        <f>IF(ISBLANK(zestawienie!D94),"",zestawienie!D94)</f>
        <v/>
      </c>
      <c r="E86" s="66" t="str">
        <f t="shared" si="3"/>
        <v/>
      </c>
      <c r="F86" s="67" t="str">
        <f>IF(C86&lt;&gt;"",(analiza_1!AM94+analiza_1!AO94+analiza_1!AN94+analiza_1!V94)*L86,"")</f>
        <v/>
      </c>
      <c r="L86" s="240">
        <f t="shared" si="4"/>
        <v>1</v>
      </c>
    </row>
    <row r="87" spans="2:12">
      <c r="B87" s="63">
        <v>81</v>
      </c>
      <c r="C87" s="64" t="str">
        <f>IF(ISBLANK(analiza_1!C95),"",analiza_1!C95)</f>
        <v/>
      </c>
      <c r="D87" s="65" t="str">
        <f>IF(ISBLANK(zestawienie!D95),"",zestawienie!D95)</f>
        <v/>
      </c>
      <c r="E87" s="66" t="str">
        <f t="shared" si="3"/>
        <v/>
      </c>
      <c r="F87" s="67" t="str">
        <f>IF(C87&lt;&gt;"",(analiza_1!AM95+analiza_1!AO95+analiza_1!AN95+analiza_1!V95)*L87,"")</f>
        <v/>
      </c>
      <c r="L87" s="240">
        <f t="shared" si="4"/>
        <v>1</v>
      </c>
    </row>
    <row r="88" spans="2:12">
      <c r="B88" s="63">
        <v>82</v>
      </c>
      <c r="C88" s="64" t="str">
        <f>IF(ISBLANK(analiza_1!C96),"",analiza_1!C96)</f>
        <v/>
      </c>
      <c r="D88" s="65" t="str">
        <f>IF(ISBLANK(zestawienie!D96),"",zestawienie!D96)</f>
        <v/>
      </c>
      <c r="E88" s="66" t="str">
        <f t="shared" si="3"/>
        <v/>
      </c>
      <c r="F88" s="67" t="str">
        <f>IF(C88&lt;&gt;"",(analiza_1!AM96+analiza_1!AO96+analiza_1!AN96+analiza_1!V96)*L88,"")</f>
        <v/>
      </c>
      <c r="L88" s="240">
        <f t="shared" si="4"/>
        <v>1</v>
      </c>
    </row>
    <row r="89" spans="2:12">
      <c r="B89" s="63">
        <v>83</v>
      </c>
      <c r="C89" s="64" t="str">
        <f>IF(ISBLANK(analiza_1!C97),"",analiza_1!C97)</f>
        <v/>
      </c>
      <c r="D89" s="65" t="str">
        <f>IF(ISBLANK(zestawienie!D97),"",zestawienie!D97)</f>
        <v/>
      </c>
      <c r="E89" s="66" t="str">
        <f t="shared" si="3"/>
        <v/>
      </c>
      <c r="F89" s="67" t="str">
        <f>IF(C89&lt;&gt;"",(analiza_1!AM97+analiza_1!AO97+analiza_1!AN97+analiza_1!V97)*L89,"")</f>
        <v/>
      </c>
      <c r="L89" s="240">
        <f t="shared" si="4"/>
        <v>1</v>
      </c>
    </row>
    <row r="90" spans="2:12">
      <c r="B90" s="63">
        <v>84</v>
      </c>
      <c r="C90" s="64" t="str">
        <f>IF(ISBLANK(analiza_1!C98),"",analiza_1!C98)</f>
        <v/>
      </c>
      <c r="D90" s="65" t="str">
        <f>IF(ISBLANK(zestawienie!D98),"",zestawienie!D98)</f>
        <v/>
      </c>
      <c r="E90" s="66" t="str">
        <f t="shared" si="3"/>
        <v/>
      </c>
      <c r="F90" s="67" t="str">
        <f>IF(C90&lt;&gt;"",(analiza_1!AM98+analiza_1!AO98+analiza_1!AN98+analiza_1!V98)*L90,"")</f>
        <v/>
      </c>
      <c r="L90" s="240">
        <f t="shared" si="4"/>
        <v>1</v>
      </c>
    </row>
    <row r="91" spans="2:12">
      <c r="B91" s="63">
        <v>85</v>
      </c>
      <c r="C91" s="64" t="str">
        <f>IF(ISBLANK(analiza_1!C99),"",analiza_1!C99)</f>
        <v/>
      </c>
      <c r="D91" s="65" t="str">
        <f>IF(ISBLANK(zestawienie!D99),"",zestawienie!D99)</f>
        <v/>
      </c>
      <c r="E91" s="66" t="str">
        <f t="shared" si="3"/>
        <v/>
      </c>
      <c r="F91" s="67" t="str">
        <f>IF(C91&lt;&gt;"",(analiza_1!AM99+analiza_1!AO99+analiza_1!AN99+analiza_1!V99)*L91,"")</f>
        <v/>
      </c>
      <c r="L91" s="240">
        <f t="shared" si="4"/>
        <v>1</v>
      </c>
    </row>
    <row r="92" spans="2:12">
      <c r="B92" s="63">
        <v>86</v>
      </c>
      <c r="C92" s="64" t="str">
        <f>IF(ISBLANK(analiza_1!C100),"",analiza_1!C100)</f>
        <v/>
      </c>
      <c r="D92" s="65" t="str">
        <f>IF(ISBLANK(zestawienie!D100),"",zestawienie!D100)</f>
        <v/>
      </c>
      <c r="E92" s="66" t="str">
        <f t="shared" si="3"/>
        <v/>
      </c>
      <c r="F92" s="67" t="str">
        <f>IF(C92&lt;&gt;"",(analiza_1!AM100+analiza_1!AO100+analiza_1!AN100+analiza_1!V100)*L92,"")</f>
        <v/>
      </c>
      <c r="L92" s="240">
        <f t="shared" si="4"/>
        <v>1</v>
      </c>
    </row>
    <row r="93" spans="2:12" ht="15" thickBot="1">
      <c r="B93" s="68">
        <v>87</v>
      </c>
      <c r="C93" s="69" t="str">
        <f>IF(ISBLANK(analiza_1!C101),"",analiza_1!C101)</f>
        <v/>
      </c>
      <c r="D93" s="70" t="str">
        <f>IF(ISBLANK(zestawienie!D101),"",zestawienie!D101)</f>
        <v/>
      </c>
      <c r="E93" s="71" t="str">
        <f t="shared" si="3"/>
        <v/>
      </c>
      <c r="F93" s="72" t="str">
        <f>IF(C93&lt;&gt;"",(analiza_1!AM101+analiza_1!AO101+analiza_1!AN101+analiza_1!V101)*L93,"")</f>
        <v/>
      </c>
      <c r="L93" s="240">
        <f t="shared" si="4"/>
        <v>1</v>
      </c>
    </row>
  </sheetData>
  <mergeCells count="4">
    <mergeCell ref="B2:J2"/>
    <mergeCell ref="I6:J6"/>
    <mergeCell ref="I7:J7"/>
    <mergeCell ref="I13:J13"/>
  </mergeCells>
  <conditionalFormatting sqref="I11">
    <cfRule type="cellIs" dxfId="9" priority="2" operator="equal">
      <formula>"brak"</formula>
    </cfRule>
  </conditionalFormatting>
  <conditionalFormatting sqref="J11">
    <cfRule type="expression" dxfId="8" priority="1">
      <formula>$I$11="brak"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B2:L93"/>
  <sheetViews>
    <sheetView workbookViewId="0">
      <selection activeCell="J14" sqref="J14"/>
    </sheetView>
  </sheetViews>
  <sheetFormatPr defaultColWidth="8.75" defaultRowHeight="14.25"/>
  <cols>
    <col min="1" max="2" width="8.75" style="75"/>
    <col min="3" max="3" width="35.75" style="75" customWidth="1"/>
    <col min="4" max="4" width="14" style="75" customWidth="1"/>
    <col min="5" max="5" width="12.125" style="75" customWidth="1"/>
    <col min="6" max="8" width="8.75" style="75"/>
    <col min="9" max="9" width="13.75" style="75" customWidth="1"/>
    <col min="10" max="10" width="15.375" style="75" customWidth="1"/>
    <col min="11" max="11" width="8.75" style="75"/>
    <col min="12" max="12" width="0" style="75" hidden="1" customWidth="1"/>
    <col min="13" max="16384" width="8.75" style="75"/>
  </cols>
  <sheetData>
    <row r="2" spans="2:12" ht="20.25">
      <c r="B2" s="300" t="s">
        <v>177</v>
      </c>
      <c r="C2" s="300"/>
      <c r="D2" s="300"/>
      <c r="E2" s="300"/>
      <c r="F2" s="300"/>
      <c r="G2" s="300"/>
      <c r="H2" s="300"/>
      <c r="I2" s="300"/>
      <c r="J2" s="300"/>
    </row>
    <row r="3" spans="2:12" ht="15">
      <c r="B3" s="88" t="s">
        <v>161</v>
      </c>
    </row>
    <row r="5" spans="2:12" ht="15" thickBot="1"/>
    <row r="6" spans="2:12" ht="54.75" thickBot="1">
      <c r="B6" s="89" t="s">
        <v>114</v>
      </c>
      <c r="C6" s="90" t="s">
        <v>144</v>
      </c>
      <c r="D6" s="91" t="s">
        <v>163</v>
      </c>
      <c r="E6" s="80" t="s">
        <v>148</v>
      </c>
      <c r="F6" s="81" t="s">
        <v>134</v>
      </c>
      <c r="I6" s="301" t="s">
        <v>162</v>
      </c>
      <c r="J6" s="302"/>
      <c r="L6" s="244" t="s">
        <v>266</v>
      </c>
    </row>
    <row r="7" spans="2:12" ht="15.75" thickBot="1">
      <c r="B7" s="92">
        <v>1</v>
      </c>
      <c r="C7" s="93" t="str">
        <f>IF(ISBLANK(analiza_1!C15),"",analiza_1!C15)</f>
        <v>Zakład najgorszy</v>
      </c>
      <c r="D7" s="94" t="str">
        <f>IF(ISBLANK(zestawienie!D15),"",zestawienie!D15)</f>
        <v>klasa 2</v>
      </c>
      <c r="E7" s="82" t="str">
        <f t="shared" ref="E7:E38" si="0">IF(F7="","",IF(F7&gt;=$J$18,"I",IF(F7&gt;=$J$19,"II",IF(F7&gt;=$J$20,"III",IF(F7&gt;=$J$21,"IV","V")))))</f>
        <v>I</v>
      </c>
      <c r="F7" s="83">
        <f>IF(C7="","",(analiza_1!AM15+analiza_1!AN15+$J$9*analiza_1!V15)*(($J$8*(analiza_1!AE15+analiza_1!AK15))*L7))</f>
        <v>360</v>
      </c>
      <c r="I7" s="303" t="s">
        <v>176</v>
      </c>
      <c r="J7" s="304"/>
      <c r="L7" s="243">
        <f>IFERROR(VLOOKUP(D7, $I$12:$J$15, 2, FALSE),"")</f>
        <v>3</v>
      </c>
    </row>
    <row r="8" spans="2:12">
      <c r="B8" s="95">
        <v>2</v>
      </c>
      <c r="C8" s="96" t="str">
        <f>IF(ISBLANK(analiza_1!C16),"",analiza_1!C16)</f>
        <v>Zakład najlepszy</v>
      </c>
      <c r="D8" s="97" t="str">
        <f>IF(ISBLANK(zestawienie!D16),"",zestawienie!D16)</f>
        <v>brak</v>
      </c>
      <c r="E8" s="84" t="str">
        <f t="shared" si="0"/>
        <v>V</v>
      </c>
      <c r="F8" s="85">
        <f>IF(C8="","",(analiza_1!AM16+analiza_1!AN16+$J$9*analiza_1!V16)*(($J$8*(analiza_1!AE16+analiza_1!AK16))*L8))</f>
        <v>0.70000000000000007</v>
      </c>
      <c r="I8" s="76" t="s">
        <v>137</v>
      </c>
      <c r="J8" s="79">
        <v>0.1</v>
      </c>
      <c r="L8" s="243">
        <f t="shared" ref="L8:L71" si="1">IFERROR(VLOOKUP(D8, $I$12:$J$15, 2, FALSE),"")</f>
        <v>1</v>
      </c>
    </row>
    <row r="9" spans="2:12" ht="15" thickBot="1">
      <c r="B9" s="95">
        <v>3</v>
      </c>
      <c r="C9" s="96" t="str">
        <f>IF(ISBLANK(analiza_1!C17),"",analiza_1!C17)</f>
        <v>Cukrownia Glinojeck</v>
      </c>
      <c r="D9" s="97" t="str">
        <f>IF(ISBLANK(zestawienie!D17),"",zestawienie!D17)</f>
        <v>brak</v>
      </c>
      <c r="E9" s="84" t="str">
        <f t="shared" si="0"/>
        <v>II</v>
      </c>
      <c r="F9" s="85">
        <f>IF(C9="","",(analiza_1!AM17+analiza_1!AN17+$J$9*analiza_1!V17)*(($J$8*(analiza_1!AE17+analiza_1!AK17))*L9))</f>
        <v>51</v>
      </c>
      <c r="I9" s="77" t="s">
        <v>149</v>
      </c>
      <c r="J9" s="74">
        <v>2</v>
      </c>
      <c r="L9" s="243">
        <f t="shared" si="1"/>
        <v>1</v>
      </c>
    </row>
    <row r="10" spans="2:12">
      <c r="B10" s="95">
        <v>4</v>
      </c>
      <c r="C10" s="96" t="str">
        <f>IF(ISBLANK(analiza_1!C18),"",analiza_1!C18)</f>
        <v>BAUER</v>
      </c>
      <c r="D10" s="97" t="str">
        <f>IF(ISBLANK(zestawienie!D18),"",zestawienie!D18)</f>
        <v>brak</v>
      </c>
      <c r="E10" s="84" t="str">
        <f t="shared" si="0"/>
        <v>IV</v>
      </c>
      <c r="F10" s="85">
        <f>IF(C10="","",(analiza_1!AM18+analiza_1!AN18+$J$9*analiza_1!V18)*(($J$8*(analiza_1!AE18+analiza_1!AK18))*L10))</f>
        <v>11.600000000000001</v>
      </c>
      <c r="L10" s="243">
        <f t="shared" si="1"/>
        <v>1</v>
      </c>
    </row>
    <row r="11" spans="2:12" ht="15">
      <c r="B11" s="95">
        <v>5</v>
      </c>
      <c r="C11" s="96" t="str">
        <f>IF(ISBLANK(analiza_1!C19),"",analiza_1!C19)</f>
        <v>Ferma Drobiu Kondrajec Pański</v>
      </c>
      <c r="D11" s="97" t="str">
        <f>IF(ISBLANK(zestawienie!D19),"",zestawienie!D19)</f>
        <v>brak</v>
      </c>
      <c r="E11" s="84" t="str">
        <f t="shared" si="0"/>
        <v>IV</v>
      </c>
      <c r="F11" s="85">
        <f>IF(C11="","",(analiza_1!AM19+analiza_1!AN19+$J$9*analiza_1!V19)*(($J$8*(analiza_1!AE19+analiza_1!AK19))*L11))</f>
        <v>20.8</v>
      </c>
      <c r="I11" s="305" t="s">
        <v>167</v>
      </c>
      <c r="J11" s="305"/>
      <c r="L11" s="243">
        <f t="shared" si="1"/>
        <v>1</v>
      </c>
    </row>
    <row r="12" spans="2:12">
      <c r="B12" s="95">
        <v>6</v>
      </c>
      <c r="C12" s="96" t="str">
        <f>IF(ISBLANK(analiza_1!C20),"",analiza_1!C20)</f>
        <v>PEC Ciechanów</v>
      </c>
      <c r="D12" s="97" t="str">
        <f>IF(ISBLANK(zestawienie!D20),"",zestawienie!D20)</f>
        <v>brak</v>
      </c>
      <c r="E12" s="84" t="str">
        <f t="shared" si="0"/>
        <v>IV</v>
      </c>
      <c r="F12" s="85">
        <f>IF(C12="","",(analiza_1!AM20+analiza_1!AN20+$J$9*analiza_1!V20)*(($J$8*(analiza_1!AE20+analiza_1!AK20))*L12))</f>
        <v>18.8</v>
      </c>
      <c r="I12" s="242" t="s">
        <v>150</v>
      </c>
      <c r="J12" s="9">
        <v>2</v>
      </c>
      <c r="L12" s="243">
        <f t="shared" si="1"/>
        <v>1</v>
      </c>
    </row>
    <row r="13" spans="2:12">
      <c r="B13" s="95">
        <v>7</v>
      </c>
      <c r="C13" s="96" t="str">
        <f>IF(ISBLANK(analiza_1!C21),"",analiza_1!C21)</f>
        <v>Zakład Rzeźniczo-Wędliniarski Gotardy</v>
      </c>
      <c r="D13" s="97" t="str">
        <f>IF(ISBLANK(zestawienie!D21),"",zestawienie!D21)</f>
        <v>brak</v>
      </c>
      <c r="E13" s="84" t="str">
        <f t="shared" si="0"/>
        <v>III</v>
      </c>
      <c r="F13" s="85">
        <f>IF(C13="","",(analiza_1!AM21+analiza_1!AN21+$J$9*analiza_1!V21)*(($J$8*(analiza_1!AE21+analiza_1!AK21))*L13))</f>
        <v>44.400000000000006</v>
      </c>
      <c r="I13" s="242" t="s">
        <v>151</v>
      </c>
      <c r="J13" s="9">
        <v>3</v>
      </c>
      <c r="L13" s="243">
        <f t="shared" si="1"/>
        <v>1</v>
      </c>
    </row>
    <row r="14" spans="2:12">
      <c r="B14" s="95">
        <v>8</v>
      </c>
      <c r="C14" s="96" t="str">
        <f>IF(ISBLANK(analiza_1!C22),"",analiza_1!C22)</f>
        <v>Autozłom Ciechanów</v>
      </c>
      <c r="D14" s="97" t="str">
        <f>IF(ISBLANK(zestawienie!D22),"",zestawienie!D22)</f>
        <v>brak</v>
      </c>
      <c r="E14" s="84" t="str">
        <f t="shared" si="0"/>
        <v>V</v>
      </c>
      <c r="F14" s="85">
        <f>IF(C14="","",(analiza_1!AM22+analiza_1!AN22+$J$9*analiza_1!V22)*(($J$8*(analiza_1!AE22+analiza_1!AK22))*L14))</f>
        <v>7.2</v>
      </c>
      <c r="I14" s="242" t="str">
        <f>zestawienie!A7</f>
        <v>brak</v>
      </c>
      <c r="J14" s="9">
        <v>1</v>
      </c>
      <c r="L14" s="243">
        <f t="shared" si="1"/>
        <v>1</v>
      </c>
    </row>
    <row r="15" spans="2:12">
      <c r="B15" s="95">
        <v>9</v>
      </c>
      <c r="C15" s="96" t="str">
        <f>IF(ISBLANK(analiza_1!C23),"",analiza_1!C23)</f>
        <v>MWiO Grudziadz - oczyszczalnia</v>
      </c>
      <c r="D15" s="97" t="str">
        <f>IF(ISBLANK(zestawienie!D23),"",zestawienie!D23)</f>
        <v>brak</v>
      </c>
      <c r="E15" s="84" t="str">
        <f t="shared" si="0"/>
        <v>V</v>
      </c>
      <c r="F15" s="85">
        <f>IF(C15="","",(analiza_1!AM23+analiza_1!AN23+$J$9*analiza_1!V23)*(($J$8*(analiza_1!AE23+analiza_1!AK23))*L15))</f>
        <v>8.8000000000000007</v>
      </c>
      <c r="I15" s="241" t="str">
        <f>zestawienie!A8</f>
        <v/>
      </c>
      <c r="J15" s="254">
        <v>1</v>
      </c>
      <c r="L15" s="243">
        <f t="shared" si="1"/>
        <v>1</v>
      </c>
    </row>
    <row r="16" spans="2:12" ht="15" thickBot="1">
      <c r="B16" s="95">
        <v>10</v>
      </c>
      <c r="C16" s="96" t="str">
        <f>IF(ISBLANK(analiza_1!C24),"",analiza_1!C24)</f>
        <v>Toruńskie Wodociagi - oczyszczalnia</v>
      </c>
      <c r="D16" s="97" t="str">
        <f>IF(ISBLANK(zestawienie!D24),"",zestawienie!D24)</f>
        <v>brak</v>
      </c>
      <c r="E16" s="84" t="str">
        <f t="shared" si="0"/>
        <v>V</v>
      </c>
      <c r="F16" s="85">
        <f>IF(C16="","",(analiza_1!AM24+analiza_1!AN24+$J$9*analiza_1!V24)*(($J$8*(analiza_1!AE24+analiza_1!AK24))*L16))</f>
        <v>8.4</v>
      </c>
      <c r="L16" s="243">
        <f t="shared" si="1"/>
        <v>1</v>
      </c>
    </row>
    <row r="17" spans="2:12" ht="15">
      <c r="B17" s="95">
        <v>11</v>
      </c>
      <c r="C17" s="96" t="str">
        <f>IF(ISBLANK(analiza_1!C25),"",analiza_1!C25)</f>
        <v>Cukrownia Chełmża</v>
      </c>
      <c r="D17" s="97" t="str">
        <f>IF(ISBLANK(zestawienie!D25),"",zestawienie!D25)</f>
        <v>brak</v>
      </c>
      <c r="E17" s="84" t="str">
        <f t="shared" si="0"/>
        <v>II</v>
      </c>
      <c r="F17" s="85">
        <f>IF(C17="","",(analiza_1!AM25+analiza_1!AN25+$J$9*analiza_1!V25)*(($J$8*(analiza_1!AE25+analiza_1!AK25))*L17))</f>
        <v>59</v>
      </c>
      <c r="I17" s="306" t="s">
        <v>173</v>
      </c>
      <c r="J17" s="307"/>
      <c r="L17" s="243">
        <f t="shared" si="1"/>
        <v>1</v>
      </c>
    </row>
    <row r="18" spans="2:12">
      <c r="B18" s="95">
        <v>12</v>
      </c>
      <c r="C18" s="96" t="str">
        <f>IF(ISBLANK(analiza_1!C26),"",analiza_1!C26)</f>
        <v>Zamek Bierzgłowski - ZDR</v>
      </c>
      <c r="D18" s="97" t="str">
        <f>IF(ISBLANK(zestawienie!D26),"",zestawienie!D26)</f>
        <v>brak</v>
      </c>
      <c r="E18" s="84" t="str">
        <f t="shared" si="0"/>
        <v>V</v>
      </c>
      <c r="F18" s="85">
        <f>IF(C18="","",(analiza_1!AM26+analiza_1!AN26+$J$9*analiza_1!V26)*(($J$8*(analiza_1!AE26+analiza_1!AK26))*L18))</f>
        <v>8</v>
      </c>
      <c r="I18" s="78" t="s">
        <v>168</v>
      </c>
      <c r="J18" s="73">
        <v>100</v>
      </c>
      <c r="L18" s="243">
        <f t="shared" si="1"/>
        <v>1</v>
      </c>
    </row>
    <row r="19" spans="2:12">
      <c r="B19" s="95">
        <v>13</v>
      </c>
      <c r="C19" s="96" t="str">
        <f>IF(ISBLANK(analiza_1!C27),"",analiza_1!C27)</f>
        <v>Eurogaz Białkowo - ZZR</v>
      </c>
      <c r="D19" s="97" t="str">
        <f>IF(ISBLANK(zestawienie!D27),"",zestawienie!D27)</f>
        <v>brak</v>
      </c>
      <c r="E19" s="84" t="str">
        <f t="shared" si="0"/>
        <v>V</v>
      </c>
      <c r="F19" s="85">
        <f>IF(C19="","",(analiza_1!AM27+analiza_1!AN27+$J$9*analiza_1!V27)*(($J$8*(analiza_1!AE27+analiza_1!AK27))*L19))</f>
        <v>5.8000000000000007</v>
      </c>
      <c r="I19" s="78" t="s">
        <v>169</v>
      </c>
      <c r="J19" s="73">
        <v>50</v>
      </c>
      <c r="L19" s="243">
        <f t="shared" si="1"/>
        <v>1</v>
      </c>
    </row>
    <row r="20" spans="2:12">
      <c r="B20" s="95">
        <v>14</v>
      </c>
      <c r="C20" s="96" t="str">
        <f>IF(ISBLANK(analiza_1!C28),"",analiza_1!C28)</f>
        <v>Nomet - galwanizernia</v>
      </c>
      <c r="D20" s="97" t="str">
        <f>IF(ISBLANK(zestawienie!D28),"",zestawienie!D28)</f>
        <v>brak</v>
      </c>
      <c r="E20" s="84" t="str">
        <f t="shared" si="0"/>
        <v>IV</v>
      </c>
      <c r="F20" s="85">
        <f>IF(C20="","",(analiza_1!AM28+analiza_1!AN28+$J$9*analiza_1!V28)*(($J$8*(analiza_1!AE28+analiza_1!AK28))*L20))</f>
        <v>14.100000000000001</v>
      </c>
      <c r="I20" s="78" t="s">
        <v>170</v>
      </c>
      <c r="J20" s="73">
        <v>25</v>
      </c>
      <c r="L20" s="243">
        <f t="shared" si="1"/>
        <v>1</v>
      </c>
    </row>
    <row r="21" spans="2:12">
      <c r="B21" s="95">
        <v>15</v>
      </c>
      <c r="C21" s="96" t="str">
        <f>IF(ISBLANK(analiza_1!C29),"",analiza_1!C29)</f>
        <v>Eurohansa - zakład produkcyjny</v>
      </c>
      <c r="D21" s="97" t="str">
        <f>IF(ISBLANK(zestawienie!D29),"",zestawienie!D29)</f>
        <v>brak</v>
      </c>
      <c r="E21" s="84" t="str">
        <f t="shared" si="0"/>
        <v>III</v>
      </c>
      <c r="F21" s="85">
        <f>IF(C21="","",(analiza_1!AM29+analiza_1!AN29+$J$9*analiza_1!V29)*(($J$8*(analiza_1!AE29+analiza_1!AK29))*L21))</f>
        <v>28.700000000000003</v>
      </c>
      <c r="I21" s="78" t="s">
        <v>171</v>
      </c>
      <c r="J21" s="73">
        <v>10</v>
      </c>
      <c r="L21" s="243">
        <f t="shared" si="1"/>
        <v>1</v>
      </c>
    </row>
    <row r="22" spans="2:12" ht="15" thickBot="1">
      <c r="B22" s="95">
        <v>16</v>
      </c>
      <c r="C22" s="96" t="str">
        <f>IF(ISBLANK(analiza_1!C30),"",analiza_1!C30)</f>
        <v>Sklep Od i Do - sklep spożywczy</v>
      </c>
      <c r="D22" s="97" t="str">
        <f>IF(ISBLANK(zestawienie!D30),"",zestawienie!D30)</f>
        <v>brak</v>
      </c>
      <c r="E22" s="84" t="str">
        <f t="shared" si="0"/>
        <v>IV</v>
      </c>
      <c r="F22" s="85">
        <f>IF(C22="","",(analiza_1!AM30+analiza_1!AN30+$J$9*analiza_1!V30)*(($J$8*(analiza_1!AE30+analiza_1!AK30))*L22))</f>
        <v>10</v>
      </c>
      <c r="I22" s="77" t="s">
        <v>172</v>
      </c>
      <c r="J22" s="74">
        <v>0</v>
      </c>
      <c r="L22" s="243">
        <f t="shared" si="1"/>
        <v>1</v>
      </c>
    </row>
    <row r="23" spans="2:12">
      <c r="B23" s="95">
        <v>17</v>
      </c>
      <c r="C23" s="96" t="str">
        <f>IF(ISBLANK(analiza_1!C31),"",analiza_1!C31)</f>
        <v>Warsztat Ruszkowski - warsztat mechaniczny (naprawy)</v>
      </c>
      <c r="D23" s="97" t="str">
        <f>IF(ISBLANK(zestawienie!D31),"",zestawienie!D31)</f>
        <v>brak</v>
      </c>
      <c r="E23" s="84" t="str">
        <f t="shared" si="0"/>
        <v>V</v>
      </c>
      <c r="F23" s="85">
        <f>IF(C23="","",(analiza_1!AM31+analiza_1!AN31+$J$9*analiza_1!V31)*(($J$8*(analiza_1!AE31+analiza_1!AK31))*L23))</f>
        <v>9.5</v>
      </c>
      <c r="L23" s="243">
        <f t="shared" si="1"/>
        <v>1</v>
      </c>
    </row>
    <row r="24" spans="2:12">
      <c r="B24" s="95">
        <v>18</v>
      </c>
      <c r="C24" s="96" t="str">
        <f>IF(ISBLANK(analiza_1!C32),"",analiza_1!C32)</f>
        <v>OPEC Grudziadz - elektrocepłownia</v>
      </c>
      <c r="D24" s="97" t="str">
        <f>IF(ISBLANK(zestawienie!D32),"",zestawienie!D32)</f>
        <v>brak</v>
      </c>
      <c r="E24" s="84" t="str">
        <f t="shared" si="0"/>
        <v>V</v>
      </c>
      <c r="F24" s="85">
        <f>IF(C24="","",(analiza_1!AM32+analiza_1!AN32+$J$9*analiza_1!V32)*(($J$8*(analiza_1!AE32+analiza_1!AK32))*L24))</f>
        <v>7.8000000000000007</v>
      </c>
      <c r="L24" s="243">
        <f t="shared" si="1"/>
        <v>1</v>
      </c>
    </row>
    <row r="25" spans="2:12">
      <c r="B25" s="95">
        <v>19</v>
      </c>
      <c r="C25" s="96" t="str">
        <f>IF(ISBLANK(analiza_1!C33),"",analiza_1!C33)</f>
        <v>Zakład produkcji obuwia</v>
      </c>
      <c r="D25" s="97" t="str">
        <f>IF(ISBLANK(zestawienie!D33),"",zestawienie!D33)</f>
        <v>brak</v>
      </c>
      <c r="E25" s="84" t="str">
        <f t="shared" si="0"/>
        <v>IV</v>
      </c>
      <c r="F25" s="85">
        <f>IF(C25="","",(analiza_1!AM33+analiza_1!AN33+$J$9*analiza_1!V33)*(($J$8*(analiza_1!AE33+analiza_1!AK33))*L25))</f>
        <v>18.200000000000003</v>
      </c>
      <c r="L25" s="243">
        <f t="shared" si="1"/>
        <v>1</v>
      </c>
    </row>
    <row r="26" spans="2:12">
      <c r="B26" s="95">
        <v>20</v>
      </c>
      <c r="C26" s="96" t="str">
        <f>IF(ISBLANK(analiza_1!C34),"",analiza_1!C34)</f>
        <v>Baza paliw = ZDR</v>
      </c>
      <c r="D26" s="97" t="str">
        <f>IF(ISBLANK(zestawienie!D34),"",zestawienie!D34)</f>
        <v>brak</v>
      </c>
      <c r="E26" s="84" t="str">
        <f t="shared" si="0"/>
        <v>V</v>
      </c>
      <c r="F26" s="85">
        <f>IF(C26="","",(analiza_1!AM34+analiza_1!AN34+$J$9*analiza_1!V34)*(($J$8*(analiza_1!AE34+analiza_1!AK34))*L26))</f>
        <v>4.8000000000000007</v>
      </c>
      <c r="L26" s="243">
        <f t="shared" si="1"/>
        <v>1</v>
      </c>
    </row>
    <row r="27" spans="2:12">
      <c r="B27" s="95">
        <v>21</v>
      </c>
      <c r="C27" s="96" t="str">
        <f>IF(ISBLANK(analiza_1!C35),"",analiza_1!C35)</f>
        <v>Stacja demontażu</v>
      </c>
      <c r="D27" s="97" t="str">
        <f>IF(ISBLANK(zestawienie!D35),"",zestawienie!D35)</f>
        <v>brak</v>
      </c>
      <c r="E27" s="84" t="str">
        <f t="shared" si="0"/>
        <v>V</v>
      </c>
      <c r="F27" s="85">
        <f>IF(C27="","",(analiza_1!AM35+analiza_1!AN35+$J$9*analiza_1!V35)*(($J$8*(analiza_1!AE35+analiza_1!AK35))*L27))</f>
        <v>6.8000000000000007</v>
      </c>
      <c r="L27" s="243">
        <f t="shared" si="1"/>
        <v>1</v>
      </c>
    </row>
    <row r="28" spans="2:12">
      <c r="B28" s="95">
        <v>22</v>
      </c>
      <c r="C28" s="96" t="str">
        <f>IF(ISBLANK(analiza_1!C36),"",analiza_1!C36)</f>
        <v>Oczyszczalnia ścieków</v>
      </c>
      <c r="D28" s="97" t="str">
        <f>IF(ISBLANK(zestawienie!D36),"",zestawienie!D36)</f>
        <v>brak</v>
      </c>
      <c r="E28" s="84" t="str">
        <f t="shared" si="0"/>
        <v>IV</v>
      </c>
      <c r="F28" s="85">
        <f>IF(C28="","",(analiza_1!AM36+analiza_1!AN36+$J$9*analiza_1!V36)*(($J$8*(analiza_1!AE36+analiza_1!AK36))*L28))</f>
        <v>14.5</v>
      </c>
      <c r="L28" s="243">
        <f t="shared" si="1"/>
        <v>1</v>
      </c>
    </row>
    <row r="29" spans="2:12">
      <c r="B29" s="95">
        <v>23</v>
      </c>
      <c r="C29" s="96" t="str">
        <f>IF(ISBLANK(analiza_1!C37),"",analiza_1!C37)</f>
        <v>Zakład obróbki metali</v>
      </c>
      <c r="D29" s="97" t="str">
        <f>IF(ISBLANK(zestawienie!D37),"",zestawienie!D37)</f>
        <v>brak</v>
      </c>
      <c r="E29" s="84" t="str">
        <f t="shared" si="0"/>
        <v>II</v>
      </c>
      <c r="F29" s="85">
        <f>IF(C29="","",(analiza_1!AM37+analiza_1!AN37+$J$9*analiza_1!V37)*(($J$8*(analiza_1!AE37+analiza_1!AK37))*L29))</f>
        <v>61.600000000000009</v>
      </c>
      <c r="L29" s="243">
        <f t="shared" si="1"/>
        <v>1</v>
      </c>
    </row>
    <row r="30" spans="2:12">
      <c r="B30" s="95">
        <v>24</v>
      </c>
      <c r="C30" s="96" t="str">
        <f>IF(ISBLANK(analiza_1!C38),"",analiza_1!C38)</f>
        <v>Zakład przetwarzania produktów ubocznych pochodzenia zwierzęcegp</v>
      </c>
      <c r="D30" s="97" t="str">
        <f>IF(ISBLANK(zestawienie!D38),"",zestawienie!D38)</f>
        <v>brak</v>
      </c>
      <c r="E30" s="84" t="str">
        <f t="shared" si="0"/>
        <v>II</v>
      </c>
      <c r="F30" s="85">
        <f>IF(C30="","",(analiza_1!AM38+analiza_1!AN38+$J$9*analiza_1!V38)*(($J$8*(analiza_1!AE38+analiza_1!AK38))*L30))</f>
        <v>72.8</v>
      </c>
      <c r="L30" s="243">
        <f t="shared" si="1"/>
        <v>1</v>
      </c>
    </row>
    <row r="31" spans="2:12">
      <c r="B31" s="95">
        <v>25</v>
      </c>
      <c r="C31" s="96" t="str">
        <f>IF(ISBLANK(analiza_1!C39),"",analiza_1!C39)</f>
        <v>Składowisko odpadów</v>
      </c>
      <c r="D31" s="97" t="str">
        <f>IF(ISBLANK(zestawienie!D39),"",zestawienie!D39)</f>
        <v>brak</v>
      </c>
      <c r="E31" s="84" t="str">
        <f t="shared" si="0"/>
        <v>V</v>
      </c>
      <c r="F31" s="85">
        <f>IF(C31="","",(analiza_1!AM39+analiza_1!AN39+$J$9*analiza_1!V39)*(($J$8*(analiza_1!AE39+analiza_1!AK39))*L31))</f>
        <v>8.8000000000000007</v>
      </c>
      <c r="L31" s="243">
        <f t="shared" si="1"/>
        <v>1</v>
      </c>
    </row>
    <row r="32" spans="2:12">
      <c r="B32" s="95">
        <v>26</v>
      </c>
      <c r="C32" s="96" t="str">
        <f>IF(ISBLANK(analiza_1!C40),"",analiza_1!C40)</f>
        <v>Zakład przetwarzania zseie</v>
      </c>
      <c r="D32" s="97" t="str">
        <f>IF(ISBLANK(zestawienie!D40),"",zestawienie!D40)</f>
        <v>brak</v>
      </c>
      <c r="E32" s="84" t="str">
        <f t="shared" si="0"/>
        <v>V</v>
      </c>
      <c r="F32" s="85">
        <f>IF(C32="","",(analiza_1!AM40+analiza_1!AN40+$J$9*analiza_1!V40)*(($J$8*(analiza_1!AE40+analiza_1!AK40))*L32))</f>
        <v>3.8000000000000003</v>
      </c>
      <c r="L32" s="243">
        <f t="shared" si="1"/>
        <v>1</v>
      </c>
    </row>
    <row r="33" spans="2:12">
      <c r="B33" s="95">
        <v>27</v>
      </c>
      <c r="C33" s="96" t="str">
        <f>IF(ISBLANK(analiza_1!C41),"",analiza_1!C41)</f>
        <v>Zakład przetwarzania ZSEiE</v>
      </c>
      <c r="D33" s="97" t="str">
        <f>IF(ISBLANK(zestawienie!D41),"",zestawienie!D41)</f>
        <v>brak</v>
      </c>
      <c r="E33" s="84" t="str">
        <f t="shared" si="0"/>
        <v>V</v>
      </c>
      <c r="F33" s="85">
        <f>IF(C33="","",(analiza_1!AM41+analiza_1!AN41+$J$9*analiza_1!V41)*(($J$8*(analiza_1!AE41+analiza_1!AK41))*L33))</f>
        <v>3.5</v>
      </c>
      <c r="L33" s="243">
        <f t="shared" si="1"/>
        <v>1</v>
      </c>
    </row>
    <row r="34" spans="2:12">
      <c r="B34" s="95">
        <v>28</v>
      </c>
      <c r="C34" s="96" t="str">
        <f>IF(ISBLANK(analiza_1!C42),"",analiza_1!C42)</f>
        <v xml:space="preserve">Skup złomu </v>
      </c>
      <c r="D34" s="97" t="str">
        <f>IF(ISBLANK(zestawienie!D42),"",zestawienie!D42)</f>
        <v>brak</v>
      </c>
      <c r="E34" s="84" t="str">
        <f t="shared" si="0"/>
        <v>IV</v>
      </c>
      <c r="F34" s="85">
        <f>IF(C34="","",(analiza_1!AM42+analiza_1!AN42+$J$9*analiza_1!V42)*(($J$8*(analiza_1!AE42+analiza_1!AK42))*L34))</f>
        <v>17.600000000000001</v>
      </c>
      <c r="L34" s="243">
        <f t="shared" si="1"/>
        <v>1</v>
      </c>
    </row>
    <row r="35" spans="2:12">
      <c r="B35" s="95">
        <v>29</v>
      </c>
      <c r="C35" s="96" t="str">
        <f>IF(ISBLANK(analiza_1!C43),"",analiza_1!C43)</f>
        <v xml:space="preserve">Elektrociepłownia Andrychów </v>
      </c>
      <c r="D35" s="97" t="str">
        <f>IF(ISBLANK(zestawienie!D43),"",zestawienie!D43)</f>
        <v>brak</v>
      </c>
      <c r="E35" s="84" t="str">
        <f t="shared" si="0"/>
        <v>V</v>
      </c>
      <c r="F35" s="85">
        <f>IF(C35="","",(analiza_1!AM43+analiza_1!AN43+$J$9*analiza_1!V43)*(($J$8*(analiza_1!AE43+analiza_1!AK43))*L35))</f>
        <v>5</v>
      </c>
      <c r="L35" s="243">
        <f t="shared" si="1"/>
        <v>1</v>
      </c>
    </row>
    <row r="36" spans="2:12">
      <c r="B36" s="95">
        <v>30</v>
      </c>
      <c r="C36" s="96" t="str">
        <f>IF(ISBLANK(analiza_1!C44),"",analiza_1!C44)</f>
        <v xml:space="preserve">Elektrownia Siersza </v>
      </c>
      <c r="D36" s="97" t="str">
        <f>IF(ISBLANK(zestawienie!D44),"",zestawienie!D44)</f>
        <v>brak</v>
      </c>
      <c r="E36" s="84" t="str">
        <f t="shared" si="0"/>
        <v>V</v>
      </c>
      <c r="F36" s="85">
        <f>IF(C36="","",(analiza_1!AM44+analiza_1!AN44+$J$9*analiza_1!V44)*(($J$8*(analiza_1!AE44+analiza_1!AK44))*L36))</f>
        <v>4.5</v>
      </c>
      <c r="L36" s="243">
        <f t="shared" si="1"/>
        <v>1</v>
      </c>
    </row>
    <row r="37" spans="2:12">
      <c r="B37" s="95">
        <v>31</v>
      </c>
      <c r="C37" s="96" t="str">
        <f>IF(ISBLANK(analiza_1!C45),"",analiza_1!C45)</f>
        <v xml:space="preserve">Składowisko odpadów innych niż niebezpieczne i obojętne </v>
      </c>
      <c r="D37" s="97" t="str">
        <f>IF(ISBLANK(zestawienie!D45),"",zestawienie!D45)</f>
        <v>brak</v>
      </c>
      <c r="E37" s="84" t="str">
        <f t="shared" si="0"/>
        <v>III</v>
      </c>
      <c r="F37" s="85">
        <f>IF(C37="","",(analiza_1!AM45+analiza_1!AN45+$J$9*analiza_1!V45)*(($J$8*(analiza_1!AE45+analiza_1!AK45))*L37))</f>
        <v>42.300000000000004</v>
      </c>
      <c r="L37" s="243">
        <f t="shared" si="1"/>
        <v>1</v>
      </c>
    </row>
    <row r="38" spans="2:12">
      <c r="B38" s="95">
        <v>32</v>
      </c>
      <c r="C38" s="96" t="str">
        <f>IF(ISBLANK(analiza_1!C46),"",analiza_1!C46)</f>
        <v xml:space="preserve">Zakład cukierniczy </v>
      </c>
      <c r="D38" s="97" t="str">
        <f>IF(ISBLANK(zestawienie!D46),"",zestawienie!D46)</f>
        <v>brak</v>
      </c>
      <c r="E38" s="84" t="str">
        <f t="shared" si="0"/>
        <v>V</v>
      </c>
      <c r="F38" s="85">
        <f>IF(C38="","",(analiza_1!AM46+analiza_1!AN46+$J$9*analiza_1!V46)*(($J$8*(analiza_1!AE46+analiza_1!AK46))*L38))</f>
        <v>4.2</v>
      </c>
      <c r="L38" s="243">
        <f t="shared" si="1"/>
        <v>1</v>
      </c>
    </row>
    <row r="39" spans="2:12">
      <c r="B39" s="95">
        <v>33</v>
      </c>
      <c r="C39" s="96" t="str">
        <f>IF(ISBLANK(analiza_1!C47),"",analiza_1!C47)</f>
        <v xml:space="preserve">Stacja demontażu pojazdów </v>
      </c>
      <c r="D39" s="97" t="str">
        <f>IF(ISBLANK(zestawienie!D47),"",zestawienie!D47)</f>
        <v>brak</v>
      </c>
      <c r="E39" s="84" t="str">
        <f t="shared" ref="E39:E70" si="2">IF(F39="","",IF(F39&gt;=$J$18,"I",IF(F39&gt;=$J$19,"II",IF(F39&gt;=$J$20,"III",IF(F39&gt;=$J$21,"IV","V")))))</f>
        <v>V</v>
      </c>
      <c r="F39" s="85">
        <f>IF(C39="","",(analiza_1!AM47+analiza_1!AN47+$J$9*analiza_1!V47)*(($J$8*(analiza_1!AE47+analiza_1!AK47))*L39))</f>
        <v>9.6000000000000014</v>
      </c>
      <c r="L39" s="243">
        <f t="shared" si="1"/>
        <v>1</v>
      </c>
    </row>
    <row r="40" spans="2:12">
      <c r="B40" s="95">
        <v>34</v>
      </c>
      <c r="C40" s="96" t="str">
        <f>IF(ISBLANK(analiza_1!C48),"",analiza_1!C48)</f>
        <v xml:space="preserve">Zakład produkcy gąbki florystycznej </v>
      </c>
      <c r="D40" s="97" t="str">
        <f>IF(ISBLANK(zestawienie!D48),"",zestawienie!D48)</f>
        <v>brak</v>
      </c>
      <c r="E40" s="84" t="str">
        <f t="shared" si="2"/>
        <v>III</v>
      </c>
      <c r="F40" s="85">
        <f>IF(C40="","",(analiza_1!AM48+analiza_1!AN48+$J$9*analiza_1!V48)*(($J$8*(analiza_1!AE48+analiza_1!AK48))*L40))</f>
        <v>35.1</v>
      </c>
      <c r="L40" s="243">
        <f t="shared" si="1"/>
        <v>1</v>
      </c>
    </row>
    <row r="41" spans="2:12">
      <c r="B41" s="95">
        <v>35</v>
      </c>
      <c r="C41" s="96" t="str">
        <f>IF(ISBLANK(analiza_1!C49),"",analiza_1!C49)</f>
        <v/>
      </c>
      <c r="D41" s="97" t="str">
        <f>IF(ISBLANK(zestawienie!D49),"",zestawienie!D49)</f>
        <v/>
      </c>
      <c r="E41" s="84" t="str">
        <f t="shared" si="2"/>
        <v/>
      </c>
      <c r="F41" s="85" t="str">
        <f>IF(C41="","",(analiza_1!AM49+analiza_1!AN49+$J$9*analiza_1!V49)*(($J$8*(analiza_1!AE49+analiza_1!AK49))*L41))</f>
        <v/>
      </c>
      <c r="L41" s="243">
        <f t="shared" si="1"/>
        <v>1</v>
      </c>
    </row>
    <row r="42" spans="2:12">
      <c r="B42" s="95">
        <v>36</v>
      </c>
      <c r="C42" s="96" t="str">
        <f>IF(ISBLANK(analiza_1!C50),"",analiza_1!C50)</f>
        <v/>
      </c>
      <c r="D42" s="97" t="str">
        <f>IF(ISBLANK(zestawienie!D50),"",zestawienie!D50)</f>
        <v/>
      </c>
      <c r="E42" s="84" t="str">
        <f t="shared" si="2"/>
        <v/>
      </c>
      <c r="F42" s="85" t="str">
        <f>IF(C42="","",(analiza_1!AM50+analiza_1!AN50+$J$9*analiza_1!V50)*(($J$8*(analiza_1!AE50+analiza_1!AK50))*L42))</f>
        <v/>
      </c>
      <c r="L42" s="243">
        <f t="shared" si="1"/>
        <v>1</v>
      </c>
    </row>
    <row r="43" spans="2:12">
      <c r="B43" s="95">
        <v>37</v>
      </c>
      <c r="C43" s="96" t="str">
        <f>IF(ISBLANK(analiza_1!C51),"",analiza_1!C51)</f>
        <v/>
      </c>
      <c r="D43" s="97" t="str">
        <f>IF(ISBLANK(zestawienie!D51),"",zestawienie!D51)</f>
        <v/>
      </c>
      <c r="E43" s="84" t="str">
        <f t="shared" si="2"/>
        <v/>
      </c>
      <c r="F43" s="85" t="str">
        <f>IF(C43="","",(analiza_1!AM51+analiza_1!AN51+$J$9*analiza_1!V51)*(($J$8*(analiza_1!AE51+analiza_1!AK51))*L43))</f>
        <v/>
      </c>
      <c r="L43" s="243">
        <f t="shared" si="1"/>
        <v>1</v>
      </c>
    </row>
    <row r="44" spans="2:12">
      <c r="B44" s="95">
        <v>38</v>
      </c>
      <c r="C44" s="96" t="str">
        <f>IF(ISBLANK(analiza_1!C52),"",analiza_1!C52)</f>
        <v/>
      </c>
      <c r="D44" s="97" t="str">
        <f>IF(ISBLANK(zestawienie!D52),"",zestawienie!D52)</f>
        <v/>
      </c>
      <c r="E44" s="84" t="str">
        <f t="shared" si="2"/>
        <v/>
      </c>
      <c r="F44" s="85" t="str">
        <f>IF(C44="","",(analiza_1!AM52+analiza_1!AN52+$J$9*analiza_1!V52)*(($J$8*(analiza_1!AE52+analiza_1!AK52))*L44))</f>
        <v/>
      </c>
      <c r="L44" s="243">
        <f t="shared" si="1"/>
        <v>1</v>
      </c>
    </row>
    <row r="45" spans="2:12">
      <c r="B45" s="95">
        <v>39</v>
      </c>
      <c r="C45" s="96" t="str">
        <f>IF(ISBLANK(analiza_1!C53),"",analiza_1!C53)</f>
        <v/>
      </c>
      <c r="D45" s="97" t="str">
        <f>IF(ISBLANK(zestawienie!D53),"",zestawienie!D53)</f>
        <v/>
      </c>
      <c r="E45" s="84" t="str">
        <f t="shared" si="2"/>
        <v/>
      </c>
      <c r="F45" s="85" t="str">
        <f>IF(C45="","",(analiza_1!AM53+analiza_1!AN53+$J$9*analiza_1!V53)*(($J$8*(analiza_1!AE53+analiza_1!AK53))*L45))</f>
        <v/>
      </c>
      <c r="L45" s="243">
        <f t="shared" si="1"/>
        <v>1</v>
      </c>
    </row>
    <row r="46" spans="2:12">
      <c r="B46" s="95">
        <v>40</v>
      </c>
      <c r="C46" s="96" t="str">
        <f>IF(ISBLANK(analiza_1!C54),"",analiza_1!C54)</f>
        <v/>
      </c>
      <c r="D46" s="97" t="str">
        <f>IF(ISBLANK(zestawienie!D54),"",zestawienie!D54)</f>
        <v/>
      </c>
      <c r="E46" s="84" t="str">
        <f t="shared" si="2"/>
        <v/>
      </c>
      <c r="F46" s="85" t="str">
        <f>IF(C46="","",(analiza_1!AM54+analiza_1!AN54+$J$9*analiza_1!V54)*(($J$8*(analiza_1!AE54+analiza_1!AK54))*L46))</f>
        <v/>
      </c>
      <c r="L46" s="243">
        <f t="shared" si="1"/>
        <v>1</v>
      </c>
    </row>
    <row r="47" spans="2:12">
      <c r="B47" s="95">
        <v>41</v>
      </c>
      <c r="C47" s="96" t="str">
        <f>IF(ISBLANK(analiza_1!C55),"",analiza_1!C55)</f>
        <v/>
      </c>
      <c r="D47" s="97" t="str">
        <f>IF(ISBLANK(zestawienie!D55),"",zestawienie!D55)</f>
        <v/>
      </c>
      <c r="E47" s="84" t="str">
        <f t="shared" si="2"/>
        <v/>
      </c>
      <c r="F47" s="85" t="str">
        <f>IF(C47="","",(analiza_1!AM55+analiza_1!AN55+$J$9*analiza_1!V55)*(($J$8*(analiza_1!AE55+analiza_1!AK55))*L47))</f>
        <v/>
      </c>
      <c r="L47" s="243">
        <f t="shared" si="1"/>
        <v>1</v>
      </c>
    </row>
    <row r="48" spans="2:12">
      <c r="B48" s="95">
        <v>42</v>
      </c>
      <c r="C48" s="96" t="str">
        <f>IF(ISBLANK(analiza_1!C56),"",analiza_1!C56)</f>
        <v/>
      </c>
      <c r="D48" s="97" t="str">
        <f>IF(ISBLANK(zestawienie!D56),"",zestawienie!D56)</f>
        <v/>
      </c>
      <c r="E48" s="84" t="str">
        <f t="shared" si="2"/>
        <v/>
      </c>
      <c r="F48" s="85" t="str">
        <f>IF(C48="","",(analiza_1!AM56+analiza_1!AN56+$J$9*analiza_1!V56)*(($J$8*(analiza_1!AE56+analiza_1!AK56))*L48))</f>
        <v/>
      </c>
      <c r="L48" s="243">
        <f t="shared" si="1"/>
        <v>1</v>
      </c>
    </row>
    <row r="49" spans="2:12">
      <c r="B49" s="95">
        <v>43</v>
      </c>
      <c r="C49" s="96" t="str">
        <f>IF(ISBLANK(analiza_1!C57),"",analiza_1!C57)</f>
        <v/>
      </c>
      <c r="D49" s="97" t="str">
        <f>IF(ISBLANK(zestawienie!D57),"",zestawienie!D57)</f>
        <v/>
      </c>
      <c r="E49" s="84" t="str">
        <f t="shared" si="2"/>
        <v/>
      </c>
      <c r="F49" s="85" t="str">
        <f>IF(C49="","",(analiza_1!AM57+analiza_1!AN57+$J$9*analiza_1!V57)*(($J$8*(analiza_1!AE57+analiza_1!AK57))*L49))</f>
        <v/>
      </c>
      <c r="L49" s="243">
        <f t="shared" si="1"/>
        <v>1</v>
      </c>
    </row>
    <row r="50" spans="2:12">
      <c r="B50" s="95">
        <v>44</v>
      </c>
      <c r="C50" s="96" t="str">
        <f>IF(ISBLANK(analiza_1!C58),"",analiza_1!C58)</f>
        <v/>
      </c>
      <c r="D50" s="97" t="str">
        <f>IF(ISBLANK(zestawienie!D58),"",zestawienie!D58)</f>
        <v/>
      </c>
      <c r="E50" s="84" t="str">
        <f t="shared" si="2"/>
        <v/>
      </c>
      <c r="F50" s="85" t="str">
        <f>IF(C50="","",(analiza_1!AM58+analiza_1!AN58+$J$9*analiza_1!V58)*(($J$8*(analiza_1!AE58+analiza_1!AK58))*L50))</f>
        <v/>
      </c>
      <c r="L50" s="243">
        <f t="shared" si="1"/>
        <v>1</v>
      </c>
    </row>
    <row r="51" spans="2:12">
      <c r="B51" s="95">
        <v>45</v>
      </c>
      <c r="C51" s="96" t="str">
        <f>IF(ISBLANK(analiza_1!C59),"",analiza_1!C59)</f>
        <v/>
      </c>
      <c r="D51" s="97" t="str">
        <f>IF(ISBLANK(zestawienie!D59),"",zestawienie!D59)</f>
        <v/>
      </c>
      <c r="E51" s="84" t="str">
        <f t="shared" si="2"/>
        <v/>
      </c>
      <c r="F51" s="85" t="str">
        <f>IF(C51="","",(analiza_1!AM59+analiza_1!AN59+$J$9*analiza_1!V59)*(($J$8*(analiza_1!AE59+analiza_1!AK59))*L51))</f>
        <v/>
      </c>
      <c r="L51" s="243">
        <f t="shared" si="1"/>
        <v>1</v>
      </c>
    </row>
    <row r="52" spans="2:12">
      <c r="B52" s="95">
        <v>46</v>
      </c>
      <c r="C52" s="96" t="str">
        <f>IF(ISBLANK(analiza_1!C60),"",analiza_1!C60)</f>
        <v/>
      </c>
      <c r="D52" s="97" t="str">
        <f>IF(ISBLANK(zestawienie!D60),"",zestawienie!D60)</f>
        <v/>
      </c>
      <c r="E52" s="84" t="str">
        <f t="shared" si="2"/>
        <v/>
      </c>
      <c r="F52" s="85" t="str">
        <f>IF(C52="","",(analiza_1!AM60+analiza_1!AN60+$J$9*analiza_1!V60)*(($J$8*(analiza_1!AE60+analiza_1!AK60))*L52))</f>
        <v/>
      </c>
      <c r="L52" s="243">
        <f t="shared" si="1"/>
        <v>1</v>
      </c>
    </row>
    <row r="53" spans="2:12">
      <c r="B53" s="95">
        <v>47</v>
      </c>
      <c r="C53" s="96" t="str">
        <f>IF(ISBLANK(analiza_1!C61),"",analiza_1!C61)</f>
        <v/>
      </c>
      <c r="D53" s="97" t="str">
        <f>IF(ISBLANK(zestawienie!D61),"",zestawienie!D61)</f>
        <v/>
      </c>
      <c r="E53" s="84" t="str">
        <f t="shared" si="2"/>
        <v/>
      </c>
      <c r="F53" s="85" t="str">
        <f>IF(C53="","",(analiza_1!AM61+analiza_1!AN61+$J$9*analiza_1!V61)*(($J$8*(analiza_1!AE61+analiza_1!AK61))*L53))</f>
        <v/>
      </c>
      <c r="L53" s="243">
        <f t="shared" si="1"/>
        <v>1</v>
      </c>
    </row>
    <row r="54" spans="2:12">
      <c r="B54" s="95">
        <v>48</v>
      </c>
      <c r="C54" s="96" t="str">
        <f>IF(ISBLANK(analiza_1!C62),"",analiza_1!C62)</f>
        <v/>
      </c>
      <c r="D54" s="97" t="str">
        <f>IF(ISBLANK(zestawienie!D62),"",zestawienie!D62)</f>
        <v/>
      </c>
      <c r="E54" s="84" t="str">
        <f t="shared" si="2"/>
        <v/>
      </c>
      <c r="F54" s="85" t="str">
        <f>IF(C54="","",(analiza_1!AM62+analiza_1!AN62+$J$9*analiza_1!V62)*(($J$8*(analiza_1!AE62+analiza_1!AK62))*L54))</f>
        <v/>
      </c>
      <c r="L54" s="243">
        <f t="shared" si="1"/>
        <v>1</v>
      </c>
    </row>
    <row r="55" spans="2:12">
      <c r="B55" s="95">
        <v>49</v>
      </c>
      <c r="C55" s="96" t="str">
        <f>IF(ISBLANK(analiza_1!C63),"",analiza_1!C63)</f>
        <v/>
      </c>
      <c r="D55" s="97" t="str">
        <f>IF(ISBLANK(zestawienie!D63),"",zestawienie!D63)</f>
        <v/>
      </c>
      <c r="E55" s="84" t="str">
        <f t="shared" si="2"/>
        <v/>
      </c>
      <c r="F55" s="85" t="str">
        <f>IF(C55="","",(analiza_1!AM63+analiza_1!AN63+$J$9*analiza_1!V63)*(($J$8*(analiza_1!AE63+analiza_1!AK63))*L55))</f>
        <v/>
      </c>
      <c r="L55" s="243">
        <f t="shared" si="1"/>
        <v>1</v>
      </c>
    </row>
    <row r="56" spans="2:12">
      <c r="B56" s="95">
        <v>50</v>
      </c>
      <c r="C56" s="96" t="str">
        <f>IF(ISBLANK(analiza_1!C64),"",analiza_1!C64)</f>
        <v/>
      </c>
      <c r="D56" s="97" t="str">
        <f>IF(ISBLANK(zestawienie!D64),"",zestawienie!D64)</f>
        <v/>
      </c>
      <c r="E56" s="84" t="str">
        <f t="shared" si="2"/>
        <v/>
      </c>
      <c r="F56" s="85" t="str">
        <f>IF(C56="","",(analiza_1!AM64+analiza_1!AN64+$J$9*analiza_1!V64)*(($J$8*(analiza_1!AE64+analiza_1!AK64))*L56))</f>
        <v/>
      </c>
      <c r="L56" s="243">
        <f t="shared" si="1"/>
        <v>1</v>
      </c>
    </row>
    <row r="57" spans="2:12">
      <c r="B57" s="95">
        <v>51</v>
      </c>
      <c r="C57" s="96" t="str">
        <f>IF(ISBLANK(analiza_1!C65),"",analiza_1!C65)</f>
        <v/>
      </c>
      <c r="D57" s="97" t="str">
        <f>IF(ISBLANK(zestawienie!D65),"",zestawienie!D65)</f>
        <v/>
      </c>
      <c r="E57" s="84" t="str">
        <f t="shared" si="2"/>
        <v/>
      </c>
      <c r="F57" s="85" t="str">
        <f>IF(C57="","",(analiza_1!AM65+analiza_1!AN65+$J$9*analiza_1!V65)*(($J$8*(analiza_1!AE65+analiza_1!AK65))*L57))</f>
        <v/>
      </c>
      <c r="L57" s="243">
        <f t="shared" si="1"/>
        <v>1</v>
      </c>
    </row>
    <row r="58" spans="2:12">
      <c r="B58" s="95">
        <v>52</v>
      </c>
      <c r="C58" s="96" t="str">
        <f>IF(ISBLANK(analiza_1!C66),"",analiza_1!C66)</f>
        <v/>
      </c>
      <c r="D58" s="97" t="str">
        <f>IF(ISBLANK(zestawienie!D66),"",zestawienie!D66)</f>
        <v/>
      </c>
      <c r="E58" s="84" t="str">
        <f t="shared" si="2"/>
        <v/>
      </c>
      <c r="F58" s="85" t="str">
        <f>IF(C58="","",(analiza_1!AM66+analiza_1!AN66+$J$9*analiza_1!V66)*(($J$8*(analiza_1!AE66+analiza_1!AK66))*L58))</f>
        <v/>
      </c>
      <c r="L58" s="243">
        <f t="shared" si="1"/>
        <v>1</v>
      </c>
    </row>
    <row r="59" spans="2:12">
      <c r="B59" s="95">
        <v>53</v>
      </c>
      <c r="C59" s="96" t="str">
        <f>IF(ISBLANK(analiza_1!C67),"",analiza_1!C67)</f>
        <v/>
      </c>
      <c r="D59" s="97" t="str">
        <f>IF(ISBLANK(zestawienie!D67),"",zestawienie!D67)</f>
        <v/>
      </c>
      <c r="E59" s="84" t="str">
        <f t="shared" si="2"/>
        <v/>
      </c>
      <c r="F59" s="85" t="str">
        <f>IF(C59="","",(analiza_1!AM67+analiza_1!AN67+$J$9*analiza_1!V67)*(($J$8*(analiza_1!AE67+analiza_1!AK67))*L59))</f>
        <v/>
      </c>
      <c r="L59" s="243">
        <f t="shared" si="1"/>
        <v>1</v>
      </c>
    </row>
    <row r="60" spans="2:12">
      <c r="B60" s="95">
        <v>54</v>
      </c>
      <c r="C60" s="96" t="str">
        <f>IF(ISBLANK(analiza_1!C68),"",analiza_1!C68)</f>
        <v/>
      </c>
      <c r="D60" s="97" t="str">
        <f>IF(ISBLANK(zestawienie!D68),"",zestawienie!D68)</f>
        <v/>
      </c>
      <c r="E60" s="84" t="str">
        <f t="shared" si="2"/>
        <v/>
      </c>
      <c r="F60" s="85" t="str">
        <f>IF(C60="","",(analiza_1!AM68+analiza_1!AN68+$J$9*analiza_1!V68)*(($J$8*(analiza_1!AE68+analiza_1!AK68))*L60))</f>
        <v/>
      </c>
      <c r="L60" s="243">
        <f t="shared" si="1"/>
        <v>1</v>
      </c>
    </row>
    <row r="61" spans="2:12">
      <c r="B61" s="95">
        <v>55</v>
      </c>
      <c r="C61" s="96" t="str">
        <f>IF(ISBLANK(analiza_1!C69),"",analiza_1!C69)</f>
        <v/>
      </c>
      <c r="D61" s="97" t="str">
        <f>IF(ISBLANK(zestawienie!D69),"",zestawienie!D69)</f>
        <v/>
      </c>
      <c r="E61" s="84" t="str">
        <f t="shared" si="2"/>
        <v/>
      </c>
      <c r="F61" s="85" t="str">
        <f>IF(C61="","",(analiza_1!AM69+analiza_1!AN69+$J$9*analiza_1!V69)*(($J$8*(analiza_1!AE69+analiza_1!AK69))*L61))</f>
        <v/>
      </c>
      <c r="L61" s="243">
        <f t="shared" si="1"/>
        <v>1</v>
      </c>
    </row>
    <row r="62" spans="2:12">
      <c r="B62" s="95">
        <v>56</v>
      </c>
      <c r="C62" s="96" t="str">
        <f>IF(ISBLANK(analiza_1!C70),"",analiza_1!C70)</f>
        <v/>
      </c>
      <c r="D62" s="97" t="str">
        <f>IF(ISBLANK(zestawienie!D70),"",zestawienie!D70)</f>
        <v/>
      </c>
      <c r="E62" s="84" t="str">
        <f t="shared" si="2"/>
        <v/>
      </c>
      <c r="F62" s="85" t="str">
        <f>IF(C62="","",(analiza_1!AM70+analiza_1!AN70+$J$9*analiza_1!V70)*(($J$8*(analiza_1!AE70+analiza_1!AK70))*L62))</f>
        <v/>
      </c>
      <c r="L62" s="243">
        <f t="shared" si="1"/>
        <v>1</v>
      </c>
    </row>
    <row r="63" spans="2:12">
      <c r="B63" s="95">
        <v>57</v>
      </c>
      <c r="C63" s="96" t="str">
        <f>IF(ISBLANK(analiza_1!C71),"",analiza_1!C71)</f>
        <v/>
      </c>
      <c r="D63" s="97" t="str">
        <f>IF(ISBLANK(zestawienie!D71),"",zestawienie!D71)</f>
        <v/>
      </c>
      <c r="E63" s="84" t="str">
        <f t="shared" si="2"/>
        <v/>
      </c>
      <c r="F63" s="85" t="str">
        <f>IF(C63="","",(analiza_1!AM71+analiza_1!AN71+$J$9*analiza_1!V71)*(($J$8*(analiza_1!AE71+analiza_1!AK71))*L63))</f>
        <v/>
      </c>
      <c r="L63" s="243">
        <f t="shared" si="1"/>
        <v>1</v>
      </c>
    </row>
    <row r="64" spans="2:12">
      <c r="B64" s="95">
        <v>58</v>
      </c>
      <c r="C64" s="96" t="str">
        <f>IF(ISBLANK(analiza_1!C72),"",analiza_1!C72)</f>
        <v/>
      </c>
      <c r="D64" s="97" t="str">
        <f>IF(ISBLANK(zestawienie!D72),"",zestawienie!D72)</f>
        <v/>
      </c>
      <c r="E64" s="84" t="str">
        <f t="shared" si="2"/>
        <v/>
      </c>
      <c r="F64" s="85" t="str">
        <f>IF(C64="","",(analiza_1!AM72+analiza_1!AN72+$J$9*analiza_1!V72)*(($J$8*(analiza_1!AE72+analiza_1!AK72))*L64))</f>
        <v/>
      </c>
      <c r="L64" s="243">
        <f t="shared" si="1"/>
        <v>1</v>
      </c>
    </row>
    <row r="65" spans="2:12">
      <c r="B65" s="95">
        <v>59</v>
      </c>
      <c r="C65" s="96" t="str">
        <f>IF(ISBLANK(analiza_1!C73),"",analiza_1!C73)</f>
        <v/>
      </c>
      <c r="D65" s="97" t="str">
        <f>IF(ISBLANK(zestawienie!D73),"",zestawienie!D73)</f>
        <v/>
      </c>
      <c r="E65" s="84" t="str">
        <f t="shared" si="2"/>
        <v/>
      </c>
      <c r="F65" s="85" t="str">
        <f>IF(C65="","",(analiza_1!AM73+analiza_1!AN73+$J$9*analiza_1!V73)*(($J$8*(analiza_1!AE73+analiza_1!AK73))*L65))</f>
        <v/>
      </c>
      <c r="L65" s="243">
        <f t="shared" si="1"/>
        <v>1</v>
      </c>
    </row>
    <row r="66" spans="2:12">
      <c r="B66" s="95">
        <v>60</v>
      </c>
      <c r="C66" s="96" t="str">
        <f>IF(ISBLANK(analiza_1!C74),"",analiza_1!C74)</f>
        <v/>
      </c>
      <c r="D66" s="97" t="str">
        <f>IF(ISBLANK(zestawienie!D74),"",zestawienie!D74)</f>
        <v/>
      </c>
      <c r="E66" s="84" t="str">
        <f t="shared" si="2"/>
        <v/>
      </c>
      <c r="F66" s="85" t="str">
        <f>IF(C66="","",(analiza_1!AM74+analiza_1!AN74+$J$9*analiza_1!V74)*(($J$8*(analiza_1!AE74+analiza_1!AK74))*L66))</f>
        <v/>
      </c>
      <c r="L66" s="243">
        <f t="shared" si="1"/>
        <v>1</v>
      </c>
    </row>
    <row r="67" spans="2:12">
      <c r="B67" s="95">
        <v>61</v>
      </c>
      <c r="C67" s="96" t="str">
        <f>IF(ISBLANK(analiza_1!C75),"",analiza_1!C75)</f>
        <v/>
      </c>
      <c r="D67" s="97" t="str">
        <f>IF(ISBLANK(zestawienie!D75),"",zestawienie!D75)</f>
        <v/>
      </c>
      <c r="E67" s="84" t="str">
        <f t="shared" si="2"/>
        <v/>
      </c>
      <c r="F67" s="85" t="str">
        <f>IF(C67="","",(analiza_1!AM75+analiza_1!AN75+$J$9*analiza_1!V75)*(($J$8*(analiza_1!AE75+analiza_1!AK75))*L67))</f>
        <v/>
      </c>
      <c r="L67" s="243">
        <f t="shared" si="1"/>
        <v>1</v>
      </c>
    </row>
    <row r="68" spans="2:12">
      <c r="B68" s="95">
        <v>62</v>
      </c>
      <c r="C68" s="96" t="str">
        <f>IF(ISBLANK(analiza_1!C76),"",analiza_1!C76)</f>
        <v/>
      </c>
      <c r="D68" s="97" t="str">
        <f>IF(ISBLANK(zestawienie!D76),"",zestawienie!D76)</f>
        <v/>
      </c>
      <c r="E68" s="84" t="str">
        <f t="shared" si="2"/>
        <v/>
      </c>
      <c r="F68" s="85" t="str">
        <f>IF(C68="","",(analiza_1!AM76+analiza_1!AN76+$J$9*analiza_1!V76)*(($J$8*(analiza_1!AE76+analiza_1!AK76))*L68))</f>
        <v/>
      </c>
      <c r="L68" s="243">
        <f t="shared" si="1"/>
        <v>1</v>
      </c>
    </row>
    <row r="69" spans="2:12">
      <c r="B69" s="95">
        <v>63</v>
      </c>
      <c r="C69" s="96" t="str">
        <f>IF(ISBLANK(analiza_1!C77),"",analiza_1!C77)</f>
        <v/>
      </c>
      <c r="D69" s="97" t="str">
        <f>IF(ISBLANK(zestawienie!D77),"",zestawienie!D77)</f>
        <v/>
      </c>
      <c r="E69" s="84" t="str">
        <f t="shared" si="2"/>
        <v/>
      </c>
      <c r="F69" s="85" t="str">
        <f>IF(C69="","",(analiza_1!AM77+analiza_1!AN77+$J$9*analiza_1!V77)*(($J$8*(analiza_1!AE77+analiza_1!AK77))*L69))</f>
        <v/>
      </c>
      <c r="L69" s="243">
        <f t="shared" si="1"/>
        <v>1</v>
      </c>
    </row>
    <row r="70" spans="2:12">
      <c r="B70" s="95">
        <v>64</v>
      </c>
      <c r="C70" s="96" t="str">
        <f>IF(ISBLANK(analiza_1!C78),"",analiza_1!C78)</f>
        <v/>
      </c>
      <c r="D70" s="97" t="str">
        <f>IF(ISBLANK(zestawienie!D78),"",zestawienie!D78)</f>
        <v/>
      </c>
      <c r="E70" s="84" t="str">
        <f t="shared" si="2"/>
        <v/>
      </c>
      <c r="F70" s="85" t="str">
        <f>IF(C70="","",(analiza_1!AM78+analiza_1!AN78+$J$9*analiza_1!V78)*(($J$8*(analiza_1!AE78+analiza_1!AK78))*L70))</f>
        <v/>
      </c>
      <c r="L70" s="243">
        <f t="shared" si="1"/>
        <v>1</v>
      </c>
    </row>
    <row r="71" spans="2:12">
      <c r="B71" s="95">
        <v>65</v>
      </c>
      <c r="C71" s="96" t="str">
        <f>IF(ISBLANK(analiza_1!C79),"",analiza_1!C79)</f>
        <v/>
      </c>
      <c r="D71" s="97" t="str">
        <f>IF(ISBLANK(zestawienie!D79),"",zestawienie!D79)</f>
        <v/>
      </c>
      <c r="E71" s="84" t="str">
        <f t="shared" ref="E71:E93" si="3">IF(F71="","",IF(F71&gt;=$J$18,"I",IF(F71&gt;=$J$19,"II",IF(F71&gt;=$J$20,"III",IF(F71&gt;=$J$21,"IV","V")))))</f>
        <v/>
      </c>
      <c r="F71" s="85" t="str">
        <f>IF(C71="","",(analiza_1!AM79+analiza_1!AN79+$J$9*analiza_1!V79)*(($J$8*(analiza_1!AE79+analiza_1!AK79))*L71))</f>
        <v/>
      </c>
      <c r="L71" s="243">
        <f t="shared" si="1"/>
        <v>1</v>
      </c>
    </row>
    <row r="72" spans="2:12">
      <c r="B72" s="95">
        <v>66</v>
      </c>
      <c r="C72" s="96" t="str">
        <f>IF(ISBLANK(analiza_1!C80),"",analiza_1!C80)</f>
        <v/>
      </c>
      <c r="D72" s="97" t="str">
        <f>IF(ISBLANK(zestawienie!D80),"",zestawienie!D80)</f>
        <v/>
      </c>
      <c r="E72" s="84" t="str">
        <f t="shared" si="3"/>
        <v/>
      </c>
      <c r="F72" s="85" t="str">
        <f>IF(C72="","",(analiza_1!AM80+analiza_1!AN80+$J$9*analiza_1!V80)*(($J$8*(analiza_1!AE80+analiza_1!AK80))*L72))</f>
        <v/>
      </c>
      <c r="L72" s="243">
        <f t="shared" ref="L72:L93" si="4">IFERROR(VLOOKUP(D72, $I$12:$J$15, 2, FALSE),"")</f>
        <v>1</v>
      </c>
    </row>
    <row r="73" spans="2:12">
      <c r="B73" s="95">
        <v>67</v>
      </c>
      <c r="C73" s="96" t="str">
        <f>IF(ISBLANK(analiza_1!C81),"",analiza_1!C81)</f>
        <v/>
      </c>
      <c r="D73" s="97" t="str">
        <f>IF(ISBLANK(zestawienie!D81),"",zestawienie!D81)</f>
        <v/>
      </c>
      <c r="E73" s="84" t="str">
        <f t="shared" si="3"/>
        <v/>
      </c>
      <c r="F73" s="85" t="str">
        <f>IF(C73="","",(analiza_1!AM81+analiza_1!AN81+$J$9*analiza_1!V81)*(($J$8*(analiza_1!AE81+analiza_1!AK81))*L73))</f>
        <v/>
      </c>
      <c r="L73" s="243">
        <f t="shared" si="4"/>
        <v>1</v>
      </c>
    </row>
    <row r="74" spans="2:12">
      <c r="B74" s="95">
        <v>68</v>
      </c>
      <c r="C74" s="96" t="str">
        <f>IF(ISBLANK(analiza_1!C82),"",analiza_1!C82)</f>
        <v/>
      </c>
      <c r="D74" s="97" t="str">
        <f>IF(ISBLANK(zestawienie!D82),"",zestawienie!D82)</f>
        <v/>
      </c>
      <c r="E74" s="84" t="str">
        <f t="shared" si="3"/>
        <v/>
      </c>
      <c r="F74" s="85" t="str">
        <f>IF(C74="","",(analiza_1!AM82+analiza_1!AN82+$J$9*analiza_1!V82)*(($J$8*(analiza_1!AE82+analiza_1!AK82))*L74))</f>
        <v/>
      </c>
      <c r="L74" s="243">
        <f t="shared" si="4"/>
        <v>1</v>
      </c>
    </row>
    <row r="75" spans="2:12">
      <c r="B75" s="95">
        <v>69</v>
      </c>
      <c r="C75" s="96" t="str">
        <f>IF(ISBLANK(analiza_1!C83),"",analiza_1!C83)</f>
        <v/>
      </c>
      <c r="D75" s="97" t="str">
        <f>IF(ISBLANK(zestawienie!D83),"",zestawienie!D83)</f>
        <v/>
      </c>
      <c r="E75" s="84" t="str">
        <f t="shared" si="3"/>
        <v/>
      </c>
      <c r="F75" s="85" t="str">
        <f>IF(C75="","",(analiza_1!AM83+analiza_1!AN83+$J$9*analiza_1!V83)*(($J$8*(analiza_1!AE83+analiza_1!AK83))*L75))</f>
        <v/>
      </c>
      <c r="L75" s="243">
        <f t="shared" si="4"/>
        <v>1</v>
      </c>
    </row>
    <row r="76" spans="2:12">
      <c r="B76" s="95">
        <v>70</v>
      </c>
      <c r="C76" s="96" t="str">
        <f>IF(ISBLANK(analiza_1!C84),"",analiza_1!C84)</f>
        <v/>
      </c>
      <c r="D76" s="97" t="str">
        <f>IF(ISBLANK(zestawienie!D84),"",zestawienie!D84)</f>
        <v/>
      </c>
      <c r="E76" s="84" t="str">
        <f t="shared" si="3"/>
        <v/>
      </c>
      <c r="F76" s="85" t="str">
        <f>IF(C76="","",(analiza_1!AM84+analiza_1!AN84+$J$9*analiza_1!V84)*(($J$8*(analiza_1!AE84+analiza_1!AK84))*L76))</f>
        <v/>
      </c>
      <c r="L76" s="243">
        <f t="shared" si="4"/>
        <v>1</v>
      </c>
    </row>
    <row r="77" spans="2:12">
      <c r="B77" s="95">
        <v>71</v>
      </c>
      <c r="C77" s="96" t="str">
        <f>IF(ISBLANK(analiza_1!C85),"",analiza_1!C85)</f>
        <v/>
      </c>
      <c r="D77" s="97" t="str">
        <f>IF(ISBLANK(zestawienie!D85),"",zestawienie!D85)</f>
        <v/>
      </c>
      <c r="E77" s="84" t="str">
        <f t="shared" si="3"/>
        <v/>
      </c>
      <c r="F77" s="85" t="str">
        <f>IF(C77="","",(analiza_1!AM85+analiza_1!AN85+$J$9*analiza_1!V85)*(($J$8*(analiza_1!AE85+analiza_1!AK85))*L77))</f>
        <v/>
      </c>
      <c r="L77" s="243">
        <f t="shared" si="4"/>
        <v>1</v>
      </c>
    </row>
    <row r="78" spans="2:12">
      <c r="B78" s="95">
        <v>72</v>
      </c>
      <c r="C78" s="96" t="str">
        <f>IF(ISBLANK(analiza_1!C86),"",analiza_1!C86)</f>
        <v/>
      </c>
      <c r="D78" s="97" t="str">
        <f>IF(ISBLANK(zestawienie!D86),"",zestawienie!D86)</f>
        <v/>
      </c>
      <c r="E78" s="84" t="str">
        <f t="shared" si="3"/>
        <v/>
      </c>
      <c r="F78" s="85" t="str">
        <f>IF(C78="","",(analiza_1!AM86+analiza_1!AN86+$J$9*analiza_1!V86)*(($J$8*(analiza_1!AE86+analiza_1!AK86))*L78))</f>
        <v/>
      </c>
      <c r="L78" s="243">
        <f t="shared" si="4"/>
        <v>1</v>
      </c>
    </row>
    <row r="79" spans="2:12">
      <c r="B79" s="95">
        <v>73</v>
      </c>
      <c r="C79" s="96" t="str">
        <f>IF(ISBLANK(analiza_1!C87),"",analiza_1!C87)</f>
        <v/>
      </c>
      <c r="D79" s="97" t="str">
        <f>IF(ISBLANK(zestawienie!D87),"",zestawienie!D87)</f>
        <v/>
      </c>
      <c r="E79" s="84" t="str">
        <f t="shared" si="3"/>
        <v/>
      </c>
      <c r="F79" s="85" t="str">
        <f>IF(C79="","",(analiza_1!AM87+analiza_1!AN87+$J$9*analiza_1!V87)*(($J$8*(analiza_1!AE87+analiza_1!AK87))*L79))</f>
        <v/>
      </c>
      <c r="L79" s="243">
        <f t="shared" si="4"/>
        <v>1</v>
      </c>
    </row>
    <row r="80" spans="2:12">
      <c r="B80" s="95">
        <v>74</v>
      </c>
      <c r="C80" s="96" t="str">
        <f>IF(ISBLANK(analiza_1!C88),"",analiza_1!C88)</f>
        <v/>
      </c>
      <c r="D80" s="97" t="str">
        <f>IF(ISBLANK(zestawienie!D88),"",zestawienie!D88)</f>
        <v/>
      </c>
      <c r="E80" s="84" t="str">
        <f t="shared" si="3"/>
        <v/>
      </c>
      <c r="F80" s="85" t="str">
        <f>IF(C80="","",(analiza_1!AM88+analiza_1!AN88+$J$9*analiza_1!V88)*(($J$8*(analiza_1!AE88+analiza_1!AK88))*L80))</f>
        <v/>
      </c>
      <c r="L80" s="243">
        <f t="shared" si="4"/>
        <v>1</v>
      </c>
    </row>
    <row r="81" spans="2:12">
      <c r="B81" s="95">
        <v>75</v>
      </c>
      <c r="C81" s="96" t="str">
        <f>IF(ISBLANK(analiza_1!C89),"",analiza_1!C89)</f>
        <v/>
      </c>
      <c r="D81" s="97" t="str">
        <f>IF(ISBLANK(zestawienie!D89),"",zestawienie!D89)</f>
        <v/>
      </c>
      <c r="E81" s="84" t="str">
        <f t="shared" si="3"/>
        <v/>
      </c>
      <c r="F81" s="85" t="str">
        <f>IF(C81="","",(analiza_1!AM89+analiza_1!AN89+$J$9*analiza_1!V89)*(($J$8*(analiza_1!AE89+analiza_1!AK89))*L81))</f>
        <v/>
      </c>
      <c r="L81" s="243">
        <f t="shared" si="4"/>
        <v>1</v>
      </c>
    </row>
    <row r="82" spans="2:12">
      <c r="B82" s="95">
        <v>76</v>
      </c>
      <c r="C82" s="96" t="str">
        <f>IF(ISBLANK(analiza_1!C90),"",analiza_1!C90)</f>
        <v/>
      </c>
      <c r="D82" s="97" t="str">
        <f>IF(ISBLANK(zestawienie!D90),"",zestawienie!D90)</f>
        <v/>
      </c>
      <c r="E82" s="84" t="str">
        <f t="shared" si="3"/>
        <v/>
      </c>
      <c r="F82" s="85" t="str">
        <f>IF(C82="","",(analiza_1!AM90+analiza_1!AN90+$J$9*analiza_1!V90)*(($J$8*(analiza_1!AE90+analiza_1!AK90))*L82))</f>
        <v/>
      </c>
      <c r="L82" s="243">
        <f t="shared" si="4"/>
        <v>1</v>
      </c>
    </row>
    <row r="83" spans="2:12">
      <c r="B83" s="95">
        <v>77</v>
      </c>
      <c r="C83" s="96" t="str">
        <f>IF(ISBLANK(analiza_1!C91),"",analiza_1!C91)</f>
        <v/>
      </c>
      <c r="D83" s="97" t="str">
        <f>IF(ISBLANK(zestawienie!D91),"",zestawienie!D91)</f>
        <v/>
      </c>
      <c r="E83" s="84" t="str">
        <f t="shared" si="3"/>
        <v/>
      </c>
      <c r="F83" s="85" t="str">
        <f>IF(C83="","",(analiza_1!AM91+analiza_1!AN91+$J$9*analiza_1!V91)*(($J$8*(analiza_1!AE91+analiza_1!AK91))*L83))</f>
        <v/>
      </c>
      <c r="L83" s="243">
        <f t="shared" si="4"/>
        <v>1</v>
      </c>
    </row>
    <row r="84" spans="2:12">
      <c r="B84" s="95">
        <v>78</v>
      </c>
      <c r="C84" s="96" t="str">
        <f>IF(ISBLANK(analiza_1!C92),"",analiza_1!C92)</f>
        <v/>
      </c>
      <c r="D84" s="97" t="str">
        <f>IF(ISBLANK(zestawienie!D92),"",zestawienie!D92)</f>
        <v/>
      </c>
      <c r="E84" s="84" t="str">
        <f t="shared" si="3"/>
        <v/>
      </c>
      <c r="F84" s="85" t="str">
        <f>IF(C84="","",(analiza_1!AM92+analiza_1!AN92+$J$9*analiza_1!V92)*(($J$8*(analiza_1!AE92+analiza_1!AK92))*L84))</f>
        <v/>
      </c>
      <c r="L84" s="243">
        <f t="shared" si="4"/>
        <v>1</v>
      </c>
    </row>
    <row r="85" spans="2:12">
      <c r="B85" s="95">
        <v>79</v>
      </c>
      <c r="C85" s="96" t="str">
        <f>IF(ISBLANK(analiza_1!C93),"",analiza_1!C93)</f>
        <v/>
      </c>
      <c r="D85" s="97" t="str">
        <f>IF(ISBLANK(zestawienie!D93),"",zestawienie!D93)</f>
        <v/>
      </c>
      <c r="E85" s="84" t="str">
        <f t="shared" si="3"/>
        <v/>
      </c>
      <c r="F85" s="85" t="str">
        <f>IF(C85="","",(analiza_1!AM93+analiza_1!AN93+$J$9*analiza_1!V93)*(($J$8*(analiza_1!AE93+analiza_1!AK93))*L85))</f>
        <v/>
      </c>
      <c r="L85" s="243">
        <f t="shared" si="4"/>
        <v>1</v>
      </c>
    </row>
    <row r="86" spans="2:12">
      <c r="B86" s="95">
        <v>80</v>
      </c>
      <c r="C86" s="96" t="str">
        <f>IF(ISBLANK(analiza_1!C94),"",analiza_1!C94)</f>
        <v/>
      </c>
      <c r="D86" s="97" t="str">
        <f>IF(ISBLANK(zestawienie!D94),"",zestawienie!D94)</f>
        <v/>
      </c>
      <c r="E86" s="84" t="str">
        <f t="shared" si="3"/>
        <v/>
      </c>
      <c r="F86" s="85" t="str">
        <f>IF(C86="","",(analiza_1!AM94+analiza_1!AN94+$J$9*analiza_1!V94)*(($J$8*(analiza_1!AE94+analiza_1!AK94))*L86))</f>
        <v/>
      </c>
      <c r="L86" s="243">
        <f t="shared" si="4"/>
        <v>1</v>
      </c>
    </row>
    <row r="87" spans="2:12">
      <c r="B87" s="95">
        <v>81</v>
      </c>
      <c r="C87" s="96" t="str">
        <f>IF(ISBLANK(analiza_1!C95),"",analiza_1!C95)</f>
        <v/>
      </c>
      <c r="D87" s="97" t="str">
        <f>IF(ISBLANK(zestawienie!D95),"",zestawienie!D95)</f>
        <v/>
      </c>
      <c r="E87" s="84" t="str">
        <f t="shared" si="3"/>
        <v/>
      </c>
      <c r="F87" s="85" t="str">
        <f>IF(C87="","",(analiza_1!AM95+analiza_1!AN95+$J$9*analiza_1!V95)*(($J$8*(analiza_1!AE95+analiza_1!AK95))*L87))</f>
        <v/>
      </c>
      <c r="L87" s="243">
        <f t="shared" si="4"/>
        <v>1</v>
      </c>
    </row>
    <row r="88" spans="2:12">
      <c r="B88" s="95">
        <v>82</v>
      </c>
      <c r="C88" s="96" t="str">
        <f>IF(ISBLANK(analiza_1!C96),"",analiza_1!C96)</f>
        <v/>
      </c>
      <c r="D88" s="97" t="str">
        <f>IF(ISBLANK(zestawienie!D96),"",zestawienie!D96)</f>
        <v/>
      </c>
      <c r="E88" s="84" t="str">
        <f t="shared" si="3"/>
        <v/>
      </c>
      <c r="F88" s="85" t="str">
        <f>IF(C88="","",(analiza_1!AM96+analiza_1!AN96+$J$9*analiza_1!V96)*(($J$8*(analiza_1!AE96+analiza_1!AK96))*L88))</f>
        <v/>
      </c>
      <c r="L88" s="243">
        <f t="shared" si="4"/>
        <v>1</v>
      </c>
    </row>
    <row r="89" spans="2:12">
      <c r="B89" s="95">
        <v>83</v>
      </c>
      <c r="C89" s="96" t="str">
        <f>IF(ISBLANK(analiza_1!C97),"",analiza_1!C97)</f>
        <v/>
      </c>
      <c r="D89" s="97" t="str">
        <f>IF(ISBLANK(zestawienie!D97),"",zestawienie!D97)</f>
        <v/>
      </c>
      <c r="E89" s="84" t="str">
        <f t="shared" si="3"/>
        <v/>
      </c>
      <c r="F89" s="85" t="str">
        <f>IF(C89="","",(analiza_1!AM97+analiza_1!AN97+$J$9*analiza_1!V97)*(($J$8*(analiza_1!AE97+analiza_1!AK97))*L89))</f>
        <v/>
      </c>
      <c r="L89" s="243">
        <f t="shared" si="4"/>
        <v>1</v>
      </c>
    </row>
    <row r="90" spans="2:12">
      <c r="B90" s="95">
        <v>84</v>
      </c>
      <c r="C90" s="96" t="str">
        <f>IF(ISBLANK(analiza_1!C98),"",analiza_1!C98)</f>
        <v/>
      </c>
      <c r="D90" s="97" t="str">
        <f>IF(ISBLANK(zestawienie!D98),"",zestawienie!D98)</f>
        <v/>
      </c>
      <c r="E90" s="84" t="str">
        <f t="shared" si="3"/>
        <v/>
      </c>
      <c r="F90" s="85" t="str">
        <f>IF(C90="","",(analiza_1!AM98+analiza_1!AN98+$J$9*analiza_1!V98)*(($J$8*(analiza_1!AE98+analiza_1!AK98))*L90))</f>
        <v/>
      </c>
      <c r="L90" s="243">
        <f t="shared" si="4"/>
        <v>1</v>
      </c>
    </row>
    <row r="91" spans="2:12">
      <c r="B91" s="95">
        <v>85</v>
      </c>
      <c r="C91" s="96" t="str">
        <f>IF(ISBLANK(analiza_1!C99),"",analiza_1!C99)</f>
        <v/>
      </c>
      <c r="D91" s="97" t="str">
        <f>IF(ISBLANK(zestawienie!D99),"",zestawienie!D99)</f>
        <v/>
      </c>
      <c r="E91" s="84" t="str">
        <f t="shared" si="3"/>
        <v/>
      </c>
      <c r="F91" s="85" t="str">
        <f>IF(C91="","",(analiza_1!AM99+analiza_1!AN99+$J$9*analiza_1!V99)*(($J$8*(analiza_1!AE99+analiza_1!AK99))*L91))</f>
        <v/>
      </c>
      <c r="L91" s="243">
        <f t="shared" si="4"/>
        <v>1</v>
      </c>
    </row>
    <row r="92" spans="2:12">
      <c r="B92" s="95">
        <v>86</v>
      </c>
      <c r="C92" s="96" t="str">
        <f>IF(ISBLANK(analiza_1!C100),"",analiza_1!C100)</f>
        <v/>
      </c>
      <c r="D92" s="97" t="str">
        <f>IF(ISBLANK(zestawienie!D100),"",zestawienie!D100)</f>
        <v/>
      </c>
      <c r="E92" s="84" t="str">
        <f t="shared" si="3"/>
        <v/>
      </c>
      <c r="F92" s="85" t="str">
        <f>IF(C92="","",(analiza_1!AM100+analiza_1!AN100+$J$9*analiza_1!V100)*(($J$8*(analiza_1!AE100+analiza_1!AK100))*L92))</f>
        <v/>
      </c>
      <c r="L92" s="243">
        <f t="shared" si="4"/>
        <v>1</v>
      </c>
    </row>
    <row r="93" spans="2:12" ht="15" thickBot="1">
      <c r="B93" s="98">
        <v>87</v>
      </c>
      <c r="C93" s="99" t="str">
        <f>IF(ISBLANK(analiza_1!C101),"",analiza_1!C101)</f>
        <v/>
      </c>
      <c r="D93" s="100" t="str">
        <f>IF(ISBLANK(zestawienie!D101),"",zestawienie!D101)</f>
        <v/>
      </c>
      <c r="E93" s="86" t="str">
        <f t="shared" si="3"/>
        <v/>
      </c>
      <c r="F93" s="87" t="str">
        <f>IF(C93="","",(analiza_1!AM101+analiza_1!AN101+$J$9*analiza_1!V101)*(($J$8*(analiza_1!AE101+analiza_1!AK101))*L93))</f>
        <v/>
      </c>
      <c r="L93" s="243">
        <f t="shared" si="4"/>
        <v>1</v>
      </c>
    </row>
  </sheetData>
  <sheetProtection sheet="1" objects="1" scenarios="1"/>
  <mergeCells count="5">
    <mergeCell ref="B2:J2"/>
    <mergeCell ref="I6:J6"/>
    <mergeCell ref="I7:J7"/>
    <mergeCell ref="I11:J11"/>
    <mergeCell ref="I17:J17"/>
  </mergeCells>
  <conditionalFormatting sqref="I15">
    <cfRule type="cellIs" dxfId="7" priority="2" operator="equal">
      <formula>"brak"</formula>
    </cfRule>
  </conditionalFormatting>
  <conditionalFormatting sqref="J15">
    <cfRule type="expression" dxfId="6" priority="1">
      <formula>$I$15="brak"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B2:O93"/>
  <sheetViews>
    <sheetView tabSelected="1" topLeftCell="B4" zoomScale="70" zoomScaleNormal="70" workbookViewId="0">
      <selection activeCell="I5" sqref="I5"/>
    </sheetView>
  </sheetViews>
  <sheetFormatPr defaultColWidth="8.75" defaultRowHeight="14.25"/>
  <cols>
    <col min="1" max="2" width="8.75" style="75"/>
    <col min="3" max="3" width="35.75" style="75" customWidth="1"/>
    <col min="4" max="4" width="15.75" style="75" customWidth="1"/>
    <col min="5" max="5" width="11.5" style="75" bestFit="1" customWidth="1"/>
    <col min="6" max="6" width="8.25" style="75" customWidth="1"/>
    <col min="7" max="7" width="8.75" style="75"/>
    <col min="8" max="8" width="13.5" style="75" customWidth="1"/>
    <col min="9" max="10" width="8.75" style="75"/>
    <col min="11" max="11" width="16.375" style="75" customWidth="1"/>
    <col min="12" max="12" width="13.75" style="75" customWidth="1"/>
    <col min="13" max="13" width="9.75" style="75" bestFit="1" customWidth="1"/>
    <col min="14" max="14" width="8.75" style="75" customWidth="1"/>
    <col min="15" max="16384" width="8.75" style="75"/>
  </cols>
  <sheetData>
    <row r="2" spans="2:14" ht="20.25">
      <c r="B2" s="300" t="s">
        <v>178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2:14" ht="15">
      <c r="B3" s="88" t="s">
        <v>154</v>
      </c>
    </row>
    <row r="5" spans="2:14" ht="15" thickBot="1">
      <c r="G5" s="75" t="s">
        <v>305</v>
      </c>
      <c r="I5" s="271" t="s">
        <v>306</v>
      </c>
    </row>
    <row r="6" spans="2:14" ht="36.75" thickBot="1">
      <c r="B6" s="89" t="s">
        <v>114</v>
      </c>
      <c r="C6" s="90" t="s">
        <v>144</v>
      </c>
      <c r="D6" s="91" t="s">
        <v>163</v>
      </c>
      <c r="E6" s="80" t="s">
        <v>148</v>
      </c>
      <c r="F6" s="81" t="s">
        <v>134</v>
      </c>
      <c r="H6" s="269" t="s">
        <v>293</v>
      </c>
      <c r="I6" s="269"/>
      <c r="J6" s="269"/>
      <c r="K6" s="308" t="s">
        <v>162</v>
      </c>
      <c r="L6" s="309"/>
      <c r="N6" s="244" t="s">
        <v>267</v>
      </c>
    </row>
    <row r="7" spans="2:14" ht="15">
      <c r="B7" s="92">
        <v>1</v>
      </c>
      <c r="C7" s="93" t="str">
        <f>IF(ISBLANK(analiza_1!C15),"",analiza_1!C15)</f>
        <v>Zakład najgorszy</v>
      </c>
      <c r="D7" s="94" t="str">
        <f>IF(ISBLANK(zestawienie!D15),"",zestawienie!D15)</f>
        <v>klasa 2</v>
      </c>
      <c r="E7" s="82" t="str">
        <f t="shared" ref="E7:E38" si="0">IF(F7="","",IF(F7&gt;=$L$21,"I",IF(F7&gt;=$L$22,"II",IF(F7&gt;=$L$23,"III",IF(F7&gt;=$L$24,"IV","V")))))</f>
        <v>I</v>
      </c>
      <c r="F7" s="83">
        <f>IFERROR(N7*(analiza_1!AM15+analiza_1!AN15+analiza_1!AO15+IF(analiza_1!V15=1,$L$8,IF(analiza_1!V15=2,$L$9,IF(analiza_1!V15=3,$L$10,IF(analiza_1!V15=4,$L$11,50))))),"")</f>
        <v>280</v>
      </c>
      <c r="G7" s="75">
        <f>N7*(analiza_1!AM15+analiza_1!AN15+analiza_1!AO15)+IF(analiza_1!V15=1,$L$8,IF(analiza_1!V15=2,$L$9,IF(analiza_1!V15=3,$L$10,IF(analiza_1!V15=4,$L$11,50))))</f>
        <v>230</v>
      </c>
      <c r="H7" s="241" t="str">
        <f>IF(G7="","",IF(G7&gt;=$L$21,"I",IF(G7&gt;=$L$22,"II",IF(G7&gt;=$L$23,"III",IF(G7&gt;=$L$24,"IV","V")))))</f>
        <v>I</v>
      </c>
      <c r="I7" s="274">
        <f>($L$28*(N7*(analiza_1!AM15+analiza_1!AN15+analiza_1!AO15)))+IF(analiza_1!V15=1,$L$8,IF(analiza_1!V15=2,$L$9,IF(analiza_1!V15=3,$L$10,IF(analiza_1!V15=4,$L$11,50))))</f>
        <v>230</v>
      </c>
      <c r="J7" s="241" t="str">
        <f>IF(I7="","",IF(I7&gt;=$L$21,"I",IF(I7&gt;=$L$22,"II",IF(I7&gt;=$L$23,"III",IF(I7&gt;=$L$24,"IV","V")))))</f>
        <v>I</v>
      </c>
      <c r="K7" s="310" t="s">
        <v>179</v>
      </c>
      <c r="L7" s="311"/>
      <c r="M7" s="75" t="s">
        <v>242</v>
      </c>
      <c r="N7" s="245">
        <f>IFERROR(VLOOKUP(D7, $K$15:$L$18, 2, FALSE),"")</f>
        <v>2</v>
      </c>
    </row>
    <row r="8" spans="2:14">
      <c r="B8" s="95">
        <v>2</v>
      </c>
      <c r="C8" s="96" t="str">
        <f>IF(ISBLANK(analiza_1!C16),"",analiza_1!C16)</f>
        <v>Zakład najlepszy</v>
      </c>
      <c r="D8" s="97" t="str">
        <f>IF(ISBLANK(zestawienie!D16),"",zestawienie!D16)</f>
        <v>brak</v>
      </c>
      <c r="E8" s="84" t="str">
        <f t="shared" si="0"/>
        <v>V</v>
      </c>
      <c r="F8" s="85">
        <f>IFERROR(N8*(analiza_1!AM16+analiza_1!AN16+analiza_1!AO16+IF(analiza_1!V16=1,$L$8,IF(analiza_1!V16=2,$L$9,IF(analiza_1!V16=3,$L$10,IF(analiza_1!V16=4,$L$11,50))))),"")</f>
        <v>7</v>
      </c>
      <c r="G8" s="75">
        <f>N8*(analiza_1!AM16+analiza_1!AN16+analiza_1!AO16)+IF(analiza_1!V16=1,$L$8,IF(analiza_1!V16=2,$L$9,IF(analiza_1!V16=3,$L$10,IF(analiza_1!V16=4,$L$11,50))))</f>
        <v>7</v>
      </c>
      <c r="H8" s="241" t="str">
        <f t="shared" ref="H8:H40" si="1">IF(G8="","",IF(G8&gt;=$L$21,"I",IF(G8&gt;=$L$22,"II",IF(G8&gt;=$L$23,"III",IF(G8&gt;=$L$24,"IV","V")))))</f>
        <v>V</v>
      </c>
      <c r="I8" s="274">
        <f>($L$28*(N8*(analiza_1!AM16+analiza_1!AN16+analiza_1!AO16)))+IF(analiza_1!V16=1,$L$8,IF(analiza_1!V16=2,$L$9,IF(analiza_1!V16=3,$L$10,IF(analiza_1!V16=4,$L$11,50))))</f>
        <v>7</v>
      </c>
      <c r="J8" s="241" t="str">
        <f t="shared" ref="J8:J40" si="2">IF(I8="","",IF(I8&gt;=$L$21,"I",IF(I8&gt;=$L$22,"II",IF(I8&gt;=$L$23,"III",IF(I8&gt;=$L$24,"IV","V")))))</f>
        <v>V</v>
      </c>
      <c r="K8" s="101" t="s">
        <v>180</v>
      </c>
      <c r="L8" s="73">
        <v>0</v>
      </c>
      <c r="M8" s="75">
        <v>0</v>
      </c>
      <c r="N8" s="245">
        <f t="shared" ref="N8:N71" si="3">IFERROR(VLOOKUP(D8, $K$15:$L$18, 2, FALSE),"")</f>
        <v>1</v>
      </c>
    </row>
    <row r="9" spans="2:14">
      <c r="B9" s="95">
        <v>3</v>
      </c>
      <c r="C9" s="96" t="str">
        <f>IF(ISBLANK(analiza_1!C17),"",analiza_1!C17)</f>
        <v>Cukrownia Glinojeck</v>
      </c>
      <c r="D9" s="97" t="str">
        <f>IF(ISBLANK(zestawienie!D17),"",zestawienie!D17)</f>
        <v>brak</v>
      </c>
      <c r="E9" s="84" t="str">
        <f t="shared" si="0"/>
        <v>I</v>
      </c>
      <c r="F9" s="85">
        <f>IFERROR(N9*(analiza_1!AM17+analiza_1!AN17+analiza_1!AO17+IF(analiza_1!V17=1,$L$8,IF(analiza_1!V17=2,$L$9,IF(analiza_1!V17=3,$L$10,IF(analiza_1!V17=4,$L$11,50))))),"")</f>
        <v>86</v>
      </c>
      <c r="G9" s="75">
        <f>N9*(analiza_1!AM17+analiza_1!AN17+analiza_1!AO17)+IF(analiza_1!V17=1,$L$8,IF(analiza_1!V17=2,$L$9,IF(analiza_1!V17=3,$L$10,IF(analiza_1!V17=4,$L$11,50))))</f>
        <v>86</v>
      </c>
      <c r="H9" s="241" t="str">
        <f t="shared" si="1"/>
        <v>I</v>
      </c>
      <c r="I9" s="274">
        <f>($L$28*(N9*(analiza_1!AM17+analiza_1!AN17+analiza_1!AO17)))+IF(analiza_1!V17=1,$L$8,IF(analiza_1!V17=2,$L$9,IF(analiza_1!V17=3,$L$10,IF(analiza_1!V17=4,$L$11,50))))</f>
        <v>86</v>
      </c>
      <c r="J9" s="241" t="str">
        <f t="shared" si="2"/>
        <v>I</v>
      </c>
      <c r="K9" s="101" t="s">
        <v>181</v>
      </c>
      <c r="L9" s="73">
        <v>5</v>
      </c>
      <c r="M9" s="75">
        <v>10</v>
      </c>
      <c r="N9" s="245">
        <f t="shared" si="3"/>
        <v>1</v>
      </c>
    </row>
    <row r="10" spans="2:14">
      <c r="B10" s="95">
        <v>4</v>
      </c>
      <c r="C10" s="96" t="str">
        <f>IF(ISBLANK(analiza_1!C18),"",analiza_1!C18)</f>
        <v>BAUER</v>
      </c>
      <c r="D10" s="97" t="str">
        <f>IF(ISBLANK(zestawienie!D18),"",zestawienie!D18)</f>
        <v>brak</v>
      </c>
      <c r="E10" s="84" t="str">
        <f t="shared" si="0"/>
        <v>I</v>
      </c>
      <c r="F10" s="85">
        <f>IFERROR(N10*(analiza_1!AM18+analiza_1!AN18+analiza_1!AO18+IF(analiza_1!V18=1,$L$8,IF(analiza_1!V18=2,$L$9,IF(analiza_1!V18=3,$L$10,IF(analiza_1!V18=4,$L$11,50))))),"")</f>
        <v>85</v>
      </c>
      <c r="G10" s="75">
        <f>N10*(analiza_1!AM18+analiza_1!AN18+analiza_1!AO18)+IF(analiza_1!V18=1,$L$8,IF(analiza_1!V18=2,$L$9,IF(analiza_1!V18=3,$L$10,IF(analiza_1!V18=4,$L$11,50))))</f>
        <v>85</v>
      </c>
      <c r="H10" s="241" t="str">
        <f t="shared" si="1"/>
        <v>I</v>
      </c>
      <c r="I10" s="274">
        <f>($L$28*(N10*(analiza_1!AM18+analiza_1!AN18+analiza_1!AO18)))+IF(analiza_1!V18=1,$L$8,IF(analiza_1!V18=2,$L$9,IF(analiza_1!V18=3,$L$10,IF(analiza_1!V18=4,$L$11,50))))</f>
        <v>85</v>
      </c>
      <c r="J10" s="241" t="str">
        <f t="shared" si="2"/>
        <v>I</v>
      </c>
      <c r="K10" s="101" t="s">
        <v>182</v>
      </c>
      <c r="L10" s="73">
        <v>10</v>
      </c>
      <c r="M10" s="75">
        <v>20</v>
      </c>
      <c r="N10" s="245">
        <f t="shared" si="3"/>
        <v>1</v>
      </c>
    </row>
    <row r="11" spans="2:14">
      <c r="B11" s="95">
        <v>5</v>
      </c>
      <c r="C11" s="96" t="str">
        <f>IF(ISBLANK(analiza_1!C19),"",analiza_1!C19)</f>
        <v>Ferma Drobiu Kondrajec Pański</v>
      </c>
      <c r="D11" s="97" t="str">
        <f>IF(ISBLANK(zestawienie!D19),"",zestawienie!D19)</f>
        <v>brak</v>
      </c>
      <c r="E11" s="84" t="str">
        <f t="shared" si="0"/>
        <v>I</v>
      </c>
      <c r="F11" s="85">
        <f>IFERROR(N11*(analiza_1!AM19+analiza_1!AN19+analiza_1!AO19+IF(analiza_1!V19=1,$L$8,IF(analiza_1!V19=2,$L$9,IF(analiza_1!V19=3,$L$10,IF(analiza_1!V19=4,$L$11,50))))),"")</f>
        <v>79</v>
      </c>
      <c r="G11" s="75">
        <f>N11*(analiza_1!AM19+analiza_1!AN19+analiza_1!AO19)+IF(analiza_1!V19=1,$L$8,IF(analiza_1!V19=2,$L$9,IF(analiza_1!V19=3,$L$10,IF(analiza_1!V19=4,$L$11,50))))</f>
        <v>79</v>
      </c>
      <c r="H11" s="241" t="str">
        <f t="shared" si="1"/>
        <v>I</v>
      </c>
      <c r="I11" s="274">
        <f>($L$28*(N11*(analiza_1!AM19+analiza_1!AN19+analiza_1!AO19)))+IF(analiza_1!V19=1,$L$8,IF(analiza_1!V19=2,$L$9,IF(analiza_1!V19=3,$L$10,IF(analiza_1!V19=4,$L$11,50))))</f>
        <v>79</v>
      </c>
      <c r="J11" s="241" t="str">
        <f t="shared" si="2"/>
        <v>I</v>
      </c>
      <c r="K11" s="101" t="s">
        <v>183</v>
      </c>
      <c r="L11" s="73">
        <v>30</v>
      </c>
      <c r="M11" s="75">
        <v>30</v>
      </c>
      <c r="N11" s="245">
        <f t="shared" si="3"/>
        <v>1</v>
      </c>
    </row>
    <row r="12" spans="2:14" ht="15" thickBot="1">
      <c r="B12" s="95">
        <v>6</v>
      </c>
      <c r="C12" s="96" t="str">
        <f>IF(ISBLANK(analiza_1!C20),"",analiza_1!C20)</f>
        <v>PEC Ciechanów</v>
      </c>
      <c r="D12" s="97" t="str">
        <f>IF(ISBLANK(zestawienie!D20),"",zestawienie!D20)</f>
        <v>brak</v>
      </c>
      <c r="E12" s="84" t="str">
        <f t="shared" si="0"/>
        <v>III</v>
      </c>
      <c r="F12" s="85">
        <f>IFERROR(N12*(analiza_1!AM20+analiza_1!AN20+analiza_1!AO20+IF(analiza_1!V20=1,$L$8,IF(analiza_1!V20=2,$L$9,IF(analiza_1!V20=3,$L$10,IF(analiza_1!V20=4,$L$11,50))))),"")</f>
        <v>56</v>
      </c>
      <c r="G12" s="75">
        <f>N12*(analiza_1!AM20+analiza_1!AN20+analiza_1!AO20)+IF(analiza_1!V20=1,$L$8,IF(analiza_1!V20=2,$L$9,IF(analiza_1!V20=3,$L$10,IF(analiza_1!V20=4,$L$11,50))))</f>
        <v>56</v>
      </c>
      <c r="H12" s="241" t="str">
        <f t="shared" si="1"/>
        <v>III</v>
      </c>
      <c r="I12" s="274">
        <f>($L$28*(N12*(analiza_1!AM20+analiza_1!AN20+analiza_1!AO20)))+IF(analiza_1!V20=1,$L$8,IF(analiza_1!V20=2,$L$9,IF(analiza_1!V20=3,$L$10,IF(analiza_1!V20=4,$L$11,50))))</f>
        <v>56</v>
      </c>
      <c r="J12" s="241" t="str">
        <f t="shared" si="2"/>
        <v>III</v>
      </c>
      <c r="K12" s="102" t="s">
        <v>184</v>
      </c>
      <c r="L12" s="74">
        <v>50</v>
      </c>
      <c r="M12" s="75">
        <v>50</v>
      </c>
      <c r="N12" s="245">
        <f t="shared" si="3"/>
        <v>1</v>
      </c>
    </row>
    <row r="13" spans="2:14">
      <c r="B13" s="95">
        <v>7</v>
      </c>
      <c r="C13" s="96" t="str">
        <f>IF(ISBLANK(analiza_1!C21),"",analiza_1!C21)</f>
        <v>Zakład Rzeźniczo-Wędliniarski Gotardy</v>
      </c>
      <c r="D13" s="97" t="str">
        <f>IF(ISBLANK(zestawienie!D21),"",zestawienie!D21)</f>
        <v>brak</v>
      </c>
      <c r="E13" s="84" t="str">
        <f t="shared" si="0"/>
        <v>III</v>
      </c>
      <c r="F13" s="85">
        <f>IFERROR(N13*(analiza_1!AM21+analiza_1!AN21+analiza_1!AO21+IF(analiza_1!V21=1,$L$8,IF(analiza_1!V21=2,$L$9,IF(analiza_1!V21=3,$L$10,IF(analiza_1!V21=4,$L$11,50))))),"")</f>
        <v>53</v>
      </c>
      <c r="G13" s="75">
        <f>N13*(analiza_1!AM21+analiza_1!AN21+analiza_1!AO21)+IF(analiza_1!V21=1,$L$8,IF(analiza_1!V21=2,$L$9,IF(analiza_1!V21=3,$L$10,IF(analiza_1!V21=4,$L$11,50))))</f>
        <v>53</v>
      </c>
      <c r="H13" s="241" t="str">
        <f t="shared" si="1"/>
        <v>III</v>
      </c>
      <c r="I13" s="274">
        <f>($L$28*(N13*(analiza_1!AM21+analiza_1!AN21+analiza_1!AO21)))+IF(analiza_1!V21=1,$L$8,IF(analiza_1!V21=2,$L$9,IF(analiza_1!V21=3,$L$10,IF(analiza_1!V21=4,$L$11,50))))</f>
        <v>53</v>
      </c>
      <c r="J13" s="241" t="str">
        <f t="shared" si="2"/>
        <v>III</v>
      </c>
      <c r="N13" s="245">
        <f t="shared" si="3"/>
        <v>1</v>
      </c>
    </row>
    <row r="14" spans="2:14" ht="15">
      <c r="B14" s="95">
        <v>8</v>
      </c>
      <c r="C14" s="96" t="str">
        <f>IF(ISBLANK(analiza_1!C22),"",analiza_1!C22)</f>
        <v>Autozłom Ciechanów</v>
      </c>
      <c r="D14" s="97" t="str">
        <f>IF(ISBLANK(zestawienie!D22),"",zestawienie!D22)</f>
        <v>brak</v>
      </c>
      <c r="E14" s="84" t="str">
        <f t="shared" si="0"/>
        <v>III</v>
      </c>
      <c r="F14" s="85">
        <f>IFERROR(N14*(analiza_1!AM22+analiza_1!AN22+analiza_1!AO22+IF(analiza_1!V22=1,$L$8,IF(analiza_1!V22=2,$L$9,IF(analiza_1!V22=3,$L$10,IF(analiza_1!V22=4,$L$11,50))))),"")</f>
        <v>40</v>
      </c>
      <c r="G14" s="75">
        <f>N14*(analiza_1!AM22+analiza_1!AN22+analiza_1!AO22)+IF(analiza_1!V22=1,$L$8,IF(analiza_1!V22=2,$L$9,IF(analiza_1!V22=3,$L$10,IF(analiza_1!V22=4,$L$11,50))))</f>
        <v>40</v>
      </c>
      <c r="H14" s="241" t="str">
        <f t="shared" si="1"/>
        <v>III</v>
      </c>
      <c r="I14" s="274">
        <f>($L$28*(N14*(analiza_1!AM22+analiza_1!AN22+analiza_1!AO22)))+IF(analiza_1!V22=1,$L$8,IF(analiza_1!V22=2,$L$9,IF(analiza_1!V22=3,$L$10,IF(analiza_1!V22=4,$L$11,50))))</f>
        <v>40</v>
      </c>
      <c r="J14" s="241" t="str">
        <f t="shared" si="2"/>
        <v>III</v>
      </c>
      <c r="K14" s="305" t="s">
        <v>167</v>
      </c>
      <c r="L14" s="305"/>
      <c r="N14" s="245">
        <f t="shared" si="3"/>
        <v>1</v>
      </c>
    </row>
    <row r="15" spans="2:14">
      <c r="B15" s="95">
        <v>9</v>
      </c>
      <c r="C15" s="96" t="str">
        <f>IF(ISBLANK(analiza_1!C23),"",analiza_1!C23)</f>
        <v>MWiO Grudziadz - oczyszczalnia</v>
      </c>
      <c r="D15" s="97" t="str">
        <f>IF(ISBLANK(zestawienie!D23),"",zestawienie!D23)</f>
        <v>brak</v>
      </c>
      <c r="E15" s="84" t="str">
        <f t="shared" si="0"/>
        <v>III</v>
      </c>
      <c r="F15" s="85">
        <f>IFERROR(N15*(analiza_1!AM23+analiza_1!AN23+analiza_1!AO23+IF(analiza_1!V23=1,$L$8,IF(analiza_1!V23=2,$L$9,IF(analiza_1!V23=3,$L$10,IF(analiza_1!V23=4,$L$11,50))))),"")</f>
        <v>51</v>
      </c>
      <c r="G15" s="75">
        <f>N15*(analiza_1!AM23+analiza_1!AN23+analiza_1!AO23)+IF(analiza_1!V23=1,$L$8,IF(analiza_1!V23=2,$L$9,IF(analiza_1!V23=3,$L$10,IF(analiza_1!V23=4,$L$11,50))))</f>
        <v>51</v>
      </c>
      <c r="H15" s="241" t="str">
        <f t="shared" si="1"/>
        <v>III</v>
      </c>
      <c r="I15" s="274">
        <f>($L$28*(N15*(analiza_1!AM23+analiza_1!AN23+analiza_1!AO23)))+IF(analiza_1!V23=1,$L$8,IF(analiza_1!V23=2,$L$9,IF(analiza_1!V23=3,$L$10,IF(analiza_1!V23=4,$L$11,50))))</f>
        <v>51</v>
      </c>
      <c r="J15" s="241" t="str">
        <f t="shared" si="2"/>
        <v>III</v>
      </c>
      <c r="K15" s="242" t="s">
        <v>150</v>
      </c>
      <c r="L15" s="9">
        <v>1.1000000000000001</v>
      </c>
      <c r="N15" s="245">
        <f t="shared" si="3"/>
        <v>1</v>
      </c>
    </row>
    <row r="16" spans="2:14">
      <c r="B16" s="95">
        <v>10</v>
      </c>
      <c r="C16" s="96" t="str">
        <f>IF(ISBLANK(analiza_1!C24),"",analiza_1!C24)</f>
        <v>Toruńskie Wodociagi - oczyszczalnia</v>
      </c>
      <c r="D16" s="97" t="str">
        <f>IF(ISBLANK(zestawienie!D24),"",zestawienie!D24)</f>
        <v>brak</v>
      </c>
      <c r="E16" s="84" t="str">
        <f t="shared" si="0"/>
        <v>III</v>
      </c>
      <c r="F16" s="85">
        <f>IFERROR(N16*(analiza_1!AM24+analiza_1!AN24+analiza_1!AO24+IF(analiza_1!V24=1,$L$8,IF(analiza_1!V24=2,$L$9,IF(analiza_1!V24=3,$L$10,IF(analiza_1!V24=4,$L$11,50))))),"")</f>
        <v>49</v>
      </c>
      <c r="G16" s="75">
        <f>N16*(analiza_1!AM24+analiza_1!AN24+analiza_1!AO24)+IF(analiza_1!V24=1,$L$8,IF(analiza_1!V24=2,$L$9,IF(analiza_1!V24=3,$L$10,IF(analiza_1!V24=4,$L$11,50))))</f>
        <v>49</v>
      </c>
      <c r="H16" s="241" t="str">
        <f t="shared" si="1"/>
        <v>III</v>
      </c>
      <c r="I16" s="274">
        <f>($L$28*(N16*(analiza_1!AM24+analiza_1!AN24+analiza_1!AO24)))+IF(analiza_1!V24=1,$L$8,IF(analiza_1!V24=2,$L$9,IF(analiza_1!V24=3,$L$10,IF(analiza_1!V24=4,$L$11,50))))</f>
        <v>49</v>
      </c>
      <c r="J16" s="241" t="str">
        <f t="shared" si="2"/>
        <v>III</v>
      </c>
      <c r="K16" s="242" t="s">
        <v>151</v>
      </c>
      <c r="L16" s="9">
        <v>2</v>
      </c>
      <c r="N16" s="245">
        <f t="shared" si="3"/>
        <v>1</v>
      </c>
    </row>
    <row r="17" spans="2:15">
      <c r="B17" s="95">
        <v>11</v>
      </c>
      <c r="C17" s="96" t="str">
        <f>IF(ISBLANK(analiza_1!C25),"",analiza_1!C25)</f>
        <v>Cukrownia Chełmża</v>
      </c>
      <c r="D17" s="97" t="str">
        <f>IF(ISBLANK(zestawienie!D25),"",zestawienie!D25)</f>
        <v>brak</v>
      </c>
      <c r="E17" s="84" t="str">
        <f t="shared" si="0"/>
        <v>II</v>
      </c>
      <c r="F17" s="85">
        <f>IFERROR(N17*(analiza_1!AM25+analiza_1!AN25+analiza_1!AO25+IF(analiza_1!V25=1,$L$8,IF(analiza_1!V25=2,$L$9,IF(analiza_1!V25=3,$L$10,IF(analiza_1!V25=4,$L$11,50))))),"")</f>
        <v>74</v>
      </c>
      <c r="G17" s="75">
        <f>N17*(analiza_1!AM25+analiza_1!AN25+analiza_1!AO25)+IF(analiza_1!V25=1,$L$8,IF(analiza_1!V25=2,$L$9,IF(analiza_1!V25=3,$L$10,IF(analiza_1!V25=4,$L$11,50))))</f>
        <v>74</v>
      </c>
      <c r="H17" s="241" t="str">
        <f t="shared" si="1"/>
        <v>II</v>
      </c>
      <c r="I17" s="274">
        <f>($L$28*(N17*(analiza_1!AM25+analiza_1!AN25+analiza_1!AO25)))+IF(analiza_1!V25=1,$L$8,IF(analiza_1!V25=2,$L$9,IF(analiza_1!V25=3,$L$10,IF(analiza_1!V25=4,$L$11,50))))</f>
        <v>74</v>
      </c>
      <c r="J17" s="241" t="str">
        <f t="shared" si="2"/>
        <v>II</v>
      </c>
      <c r="K17" s="242" t="str">
        <f>zestawienie!A7</f>
        <v>brak</v>
      </c>
      <c r="L17" s="9">
        <v>1</v>
      </c>
      <c r="N17" s="245">
        <f t="shared" si="3"/>
        <v>1</v>
      </c>
    </row>
    <row r="18" spans="2:15">
      <c r="B18" s="95">
        <v>12</v>
      </c>
      <c r="C18" s="96" t="str">
        <f>IF(ISBLANK(analiza_1!C26),"",analiza_1!C26)</f>
        <v>Zamek Bierzgłowski - ZDR</v>
      </c>
      <c r="D18" s="97" t="str">
        <f>IF(ISBLANK(zestawienie!D26),"",zestawienie!D26)</f>
        <v>brak</v>
      </c>
      <c r="E18" s="84" t="str">
        <f t="shared" si="0"/>
        <v>I</v>
      </c>
      <c r="F18" s="85">
        <f>IFERROR(N18*(analiza_1!AM26+analiza_1!AN26+analiza_1!AO26+IF(analiza_1!V26=1,$L$8,IF(analiza_1!V26=2,$L$9,IF(analiza_1!V26=3,$L$10,IF(analiza_1!V26=4,$L$11,50))))),"")</f>
        <v>83</v>
      </c>
      <c r="G18" s="75">
        <f>N18*(analiza_1!AM26+analiza_1!AN26+analiza_1!AO26)+IF(analiza_1!V26=1,$L$8,IF(analiza_1!V26=2,$L$9,IF(analiza_1!V26=3,$L$10,IF(analiza_1!V26=4,$L$11,50))))</f>
        <v>83</v>
      </c>
      <c r="H18" s="241" t="str">
        <f t="shared" si="1"/>
        <v>I</v>
      </c>
      <c r="I18" s="274">
        <f>($L$28*(N18*(analiza_1!AM26+analiza_1!AN26+analiza_1!AO26)))+IF(analiza_1!V26=1,$L$8,IF(analiza_1!V26=2,$L$9,IF(analiza_1!V26=3,$L$10,IF(analiza_1!V26=4,$L$11,50))))</f>
        <v>83</v>
      </c>
      <c r="J18" s="241" t="str">
        <f t="shared" si="2"/>
        <v>I</v>
      </c>
      <c r="K18" s="241" t="str">
        <f>zestawienie!A8</f>
        <v/>
      </c>
      <c r="L18" s="254">
        <v>1</v>
      </c>
      <c r="N18" s="245">
        <f t="shared" si="3"/>
        <v>1</v>
      </c>
    </row>
    <row r="19" spans="2:15" ht="15" thickBot="1">
      <c r="B19" s="95">
        <v>13</v>
      </c>
      <c r="C19" s="96" t="str">
        <f>IF(ISBLANK(analiza_1!C27),"",analiza_1!C27)</f>
        <v>Eurogaz Białkowo - ZZR</v>
      </c>
      <c r="D19" s="97" t="str">
        <f>IF(ISBLANK(zestawienie!D27),"",zestawienie!D27)</f>
        <v>brak</v>
      </c>
      <c r="E19" s="84" t="str">
        <f t="shared" si="0"/>
        <v>III</v>
      </c>
      <c r="F19" s="85">
        <f>IFERROR(N19*(analiza_1!AM27+analiza_1!AN27+analiza_1!AO27+IF(analiza_1!V27=1,$L$8,IF(analiza_1!V27=2,$L$9,IF(analiza_1!V27=3,$L$10,IF(analiza_1!V27=4,$L$11,50))))),"")</f>
        <v>55</v>
      </c>
      <c r="G19" s="75">
        <f>N19*(analiza_1!AM27+analiza_1!AN27+analiza_1!AO27)+IF(analiza_1!V27=1,$L$8,IF(analiza_1!V27=2,$L$9,IF(analiza_1!V27=3,$L$10,IF(analiza_1!V27=4,$L$11,50))))</f>
        <v>55</v>
      </c>
      <c r="H19" s="241" t="str">
        <f t="shared" si="1"/>
        <v>III</v>
      </c>
      <c r="I19" s="274">
        <f>($L$28*(N19*(analiza_1!AM27+analiza_1!AN27+analiza_1!AO27)))+IF(analiza_1!V27=1,$L$8,IF(analiza_1!V27=2,$L$9,IF(analiza_1!V27=3,$L$10,IF(analiza_1!V27=4,$L$11,50))))</f>
        <v>55</v>
      </c>
      <c r="J19" s="241" t="str">
        <f t="shared" si="2"/>
        <v>III</v>
      </c>
      <c r="N19" s="245">
        <f t="shared" si="3"/>
        <v>1</v>
      </c>
    </row>
    <row r="20" spans="2:15" ht="15">
      <c r="B20" s="95">
        <v>14</v>
      </c>
      <c r="C20" s="96" t="str">
        <f>IF(ISBLANK(analiza_1!C28),"",analiza_1!C28)</f>
        <v>Nomet - galwanizernia</v>
      </c>
      <c r="D20" s="97" t="str">
        <f>IF(ISBLANK(zestawienie!D28),"",zestawienie!D28)</f>
        <v>brak</v>
      </c>
      <c r="E20" s="84" t="str">
        <f t="shared" si="0"/>
        <v>II</v>
      </c>
      <c r="F20" s="85">
        <f>IFERROR(N20*(analiza_1!AM28+analiza_1!AN28+analiza_1!AO28+IF(analiza_1!V28=1,$L$8,IF(analiza_1!V28=2,$L$9,IF(analiza_1!V28=3,$L$10,IF(analiza_1!V28=4,$L$11,50))))),"")</f>
        <v>73</v>
      </c>
      <c r="G20" s="75">
        <f>N20*(analiza_1!AM28+analiza_1!AN28+analiza_1!AO28)+IF(analiza_1!V28=1,$L$8,IF(analiza_1!V28=2,$L$9,IF(analiza_1!V28=3,$L$10,IF(analiza_1!V28=4,$L$11,50))))</f>
        <v>73</v>
      </c>
      <c r="H20" s="241" t="str">
        <f t="shared" si="1"/>
        <v>II</v>
      </c>
      <c r="I20" s="274">
        <f>($L$28*(N20*(analiza_1!AM28+analiza_1!AN28+analiza_1!AO28)))+IF(analiza_1!V28=1,$L$8,IF(analiza_1!V28=2,$L$9,IF(analiza_1!V28=3,$L$10,IF(analiza_1!V28=4,$L$11,50))))</f>
        <v>73</v>
      </c>
      <c r="J20" s="241" t="str">
        <f t="shared" si="2"/>
        <v>II</v>
      </c>
      <c r="K20" s="306" t="s">
        <v>173</v>
      </c>
      <c r="L20" s="307"/>
      <c r="M20" s="75" t="s">
        <v>281</v>
      </c>
      <c r="N20" s="245">
        <f t="shared" si="3"/>
        <v>1</v>
      </c>
      <c r="O20" s="75" t="s">
        <v>240</v>
      </c>
    </row>
    <row r="21" spans="2:15">
      <c r="B21" s="95">
        <v>15</v>
      </c>
      <c r="C21" s="96" t="str">
        <f>IF(ISBLANK(analiza_1!C29),"",analiza_1!C29)</f>
        <v>Eurohansa - zakład produkcyjny</v>
      </c>
      <c r="D21" s="97" t="str">
        <f>IF(ISBLANK(zestawienie!D29),"",zestawienie!D29)</f>
        <v>brak</v>
      </c>
      <c r="E21" s="84" t="str">
        <f t="shared" si="0"/>
        <v>III</v>
      </c>
      <c r="F21" s="85">
        <f>IFERROR(N21*(analiza_1!AM29+analiza_1!AN29+analiza_1!AO29+IF(analiza_1!V29=1,$L$8,IF(analiza_1!V29=2,$L$9,IF(analiza_1!V29=3,$L$10,IF(analiza_1!V29=4,$L$11,50))))),"")</f>
        <v>52</v>
      </c>
      <c r="G21" s="75">
        <f>N21*(analiza_1!AM29+analiza_1!AN29+analiza_1!AO29)+IF(analiza_1!V29=1,$L$8,IF(analiza_1!V29=2,$L$9,IF(analiza_1!V29=3,$L$10,IF(analiza_1!V29=4,$L$11,50))))</f>
        <v>52</v>
      </c>
      <c r="H21" s="241" t="str">
        <f t="shared" si="1"/>
        <v>III</v>
      </c>
      <c r="I21" s="274">
        <f>($L$28*(N21*(analiza_1!AM29+analiza_1!AN29+analiza_1!AO29)))+IF(analiza_1!V29=1,$L$8,IF(analiza_1!V29=2,$L$9,IF(analiza_1!V29=3,$L$10,IF(analiza_1!V29=4,$L$11,50))))</f>
        <v>52</v>
      </c>
      <c r="J21" s="241" t="str">
        <f t="shared" si="2"/>
        <v>III</v>
      </c>
      <c r="K21" s="78" t="s">
        <v>168</v>
      </c>
      <c r="L21" s="73">
        <v>75</v>
      </c>
      <c r="M21" s="75">
        <v>177</v>
      </c>
      <c r="N21" s="245">
        <f t="shared" si="3"/>
        <v>1</v>
      </c>
      <c r="O21" s="75">
        <v>60</v>
      </c>
    </row>
    <row r="22" spans="2:15">
      <c r="B22" s="95">
        <v>16</v>
      </c>
      <c r="C22" s="96" t="str">
        <f>IF(ISBLANK(analiza_1!C30),"",analiza_1!C30)</f>
        <v>Sklep Od i Do - sklep spożywczy</v>
      </c>
      <c r="D22" s="97" t="str">
        <f>IF(ISBLANK(zestawienie!D30),"",zestawienie!D30)</f>
        <v>brak</v>
      </c>
      <c r="E22" s="84" t="str">
        <f t="shared" si="0"/>
        <v>IV</v>
      </c>
      <c r="F22" s="85">
        <f>IFERROR(N22*(analiza_1!AM30+analiza_1!AN30+analiza_1!AO30+IF(analiza_1!V30=1,$L$8,IF(analiza_1!V30=2,$L$9,IF(analiza_1!V30=3,$L$10,IF(analiza_1!V30=4,$L$11,50))))),"")</f>
        <v>31</v>
      </c>
      <c r="G22" s="75">
        <f>N22*(analiza_1!AM30+analiza_1!AN30+analiza_1!AO30)+IF(analiza_1!V30=1,$L$8,IF(analiza_1!V30=2,$L$9,IF(analiza_1!V30=3,$L$10,IF(analiza_1!V30=4,$L$11,50))))</f>
        <v>31</v>
      </c>
      <c r="H22" s="241" t="str">
        <f t="shared" si="1"/>
        <v>IV</v>
      </c>
      <c r="I22" s="274">
        <f>($L$28*(N22*(analiza_1!AM30+analiza_1!AN30+analiza_1!AO30)))+IF(analiza_1!V30=1,$L$8,IF(analiza_1!V30=2,$L$9,IF(analiza_1!V30=3,$L$10,IF(analiza_1!V30=4,$L$11,50))))</f>
        <v>31</v>
      </c>
      <c r="J22" s="241" t="str">
        <f t="shared" si="2"/>
        <v>IV</v>
      </c>
      <c r="K22" s="78" t="s">
        <v>169</v>
      </c>
      <c r="L22" s="73">
        <v>60</v>
      </c>
      <c r="M22" s="75">
        <v>111</v>
      </c>
      <c r="N22" s="245">
        <f t="shared" si="3"/>
        <v>1</v>
      </c>
      <c r="O22" s="75">
        <v>45</v>
      </c>
    </row>
    <row r="23" spans="2:15">
      <c r="B23" s="95">
        <v>17</v>
      </c>
      <c r="C23" s="96" t="str">
        <f>IF(ISBLANK(analiza_1!C31),"",analiza_1!C31)</f>
        <v>Warsztat Ruszkowski - warsztat mechaniczny (naprawy)</v>
      </c>
      <c r="D23" s="97" t="str">
        <f>IF(ISBLANK(zestawienie!D31),"",zestawienie!D31)</f>
        <v>brak</v>
      </c>
      <c r="E23" s="84" t="str">
        <f t="shared" si="0"/>
        <v>IV</v>
      </c>
      <c r="F23" s="85">
        <f>IFERROR(N23*(analiza_1!AM31+analiza_1!AN31+analiza_1!AO31+IF(analiza_1!V31=1,$L$8,IF(analiza_1!V31=2,$L$9,IF(analiza_1!V31=3,$L$10,IF(analiza_1!V31=4,$L$11,50))))),"")</f>
        <v>23</v>
      </c>
      <c r="G23" s="75">
        <f>N23*(analiza_1!AM31+analiza_1!AN31+analiza_1!AO31)+IF(analiza_1!V31=1,$L$8,IF(analiza_1!V31=2,$L$9,IF(analiza_1!V31=3,$L$10,IF(analiza_1!V31=4,$L$11,50))))</f>
        <v>23</v>
      </c>
      <c r="H23" s="241" t="str">
        <f t="shared" si="1"/>
        <v>IV</v>
      </c>
      <c r="I23" s="274">
        <f>($L$28*(N23*(analiza_1!AM31+analiza_1!AN31+analiza_1!AO31)))+IF(analiza_1!V31=1,$L$8,IF(analiza_1!V31=2,$L$9,IF(analiza_1!V31=3,$L$10,IF(analiza_1!V31=4,$L$11,50))))</f>
        <v>23</v>
      </c>
      <c r="J23" s="241" t="str">
        <f t="shared" si="2"/>
        <v>IV</v>
      </c>
      <c r="K23" s="78" t="s">
        <v>170</v>
      </c>
      <c r="L23" s="73">
        <v>40</v>
      </c>
      <c r="M23" s="75">
        <v>67</v>
      </c>
      <c r="N23" s="245">
        <f t="shared" si="3"/>
        <v>1</v>
      </c>
      <c r="O23" s="75">
        <v>30</v>
      </c>
    </row>
    <row r="24" spans="2:15">
      <c r="B24" s="95">
        <v>18</v>
      </c>
      <c r="C24" s="96" t="str">
        <f>IF(ISBLANK(analiza_1!C32),"",analiza_1!C32)</f>
        <v>OPEC Grudziadz - elektrocepłownia</v>
      </c>
      <c r="D24" s="97" t="str">
        <f>IF(ISBLANK(zestawienie!D32),"",zestawienie!D32)</f>
        <v>brak</v>
      </c>
      <c r="E24" s="84" t="str">
        <f t="shared" si="0"/>
        <v>III</v>
      </c>
      <c r="F24" s="85">
        <f>IFERROR(N24*(analiza_1!AM32+analiza_1!AN32+analiza_1!AO32+IF(analiza_1!V32=1,$L$8,IF(analiza_1!V32=2,$L$9,IF(analiza_1!V32=3,$L$10,IF(analiza_1!V32=4,$L$11,50))))),"")</f>
        <v>46</v>
      </c>
      <c r="G24" s="75">
        <f>N24*(analiza_1!AM32+analiza_1!AN32+analiza_1!AO32)+IF(analiza_1!V32=1,$L$8,IF(analiza_1!V32=2,$L$9,IF(analiza_1!V32=3,$L$10,IF(analiza_1!V32=4,$L$11,50))))</f>
        <v>46</v>
      </c>
      <c r="H24" s="241" t="str">
        <f t="shared" si="1"/>
        <v>III</v>
      </c>
      <c r="I24" s="274">
        <f>($L$28*(N24*(analiza_1!AM32+analiza_1!AN32+analiza_1!AO32)))+IF(analiza_1!V32=1,$L$8,IF(analiza_1!V32=2,$L$9,IF(analiza_1!V32=3,$L$10,IF(analiza_1!V32=4,$L$11,50))))</f>
        <v>46</v>
      </c>
      <c r="J24" s="241" t="str">
        <f t="shared" si="2"/>
        <v>III</v>
      </c>
      <c r="K24" s="78" t="s">
        <v>171</v>
      </c>
      <c r="L24" s="73">
        <v>20</v>
      </c>
      <c r="M24" s="260">
        <v>23</v>
      </c>
      <c r="N24" s="245">
        <f t="shared" si="3"/>
        <v>1</v>
      </c>
      <c r="O24" s="75">
        <v>15</v>
      </c>
    </row>
    <row r="25" spans="2:15" ht="15" thickBot="1">
      <c r="B25" s="95">
        <v>19</v>
      </c>
      <c r="C25" s="96" t="str">
        <f>IF(ISBLANK(analiza_1!C33),"",analiza_1!C33)</f>
        <v>Zakład produkcji obuwia</v>
      </c>
      <c r="D25" s="97" t="str">
        <f>IF(ISBLANK(zestawienie!D33),"",zestawienie!D33)</f>
        <v>brak</v>
      </c>
      <c r="E25" s="84" t="str">
        <f t="shared" si="0"/>
        <v>IV</v>
      </c>
      <c r="F25" s="85">
        <f>IFERROR(N25*(analiza_1!AM33+analiza_1!AN33+analiza_1!AO33+IF(analiza_1!V33=1,$L$8,IF(analiza_1!V33=2,$L$9,IF(analiza_1!V33=3,$L$10,IF(analiza_1!V33=4,$L$11,50))))),"")</f>
        <v>34</v>
      </c>
      <c r="G25" s="75">
        <f>N25*(analiza_1!AM33+analiza_1!AN33+analiza_1!AO33)+IF(analiza_1!V33=1,$L$8,IF(analiza_1!V33=2,$L$9,IF(analiza_1!V33=3,$L$10,IF(analiza_1!V33=4,$L$11,50))))</f>
        <v>34</v>
      </c>
      <c r="H25" s="241" t="str">
        <f t="shared" si="1"/>
        <v>IV</v>
      </c>
      <c r="I25" s="274">
        <f>($L$28*(N25*(analiza_1!AM33+analiza_1!AN33+analiza_1!AO33)))+IF(analiza_1!V33=1,$L$8,IF(analiza_1!V33=2,$L$9,IF(analiza_1!V33=3,$L$10,IF(analiza_1!V33=4,$L$11,50))))</f>
        <v>34</v>
      </c>
      <c r="J25" s="241" t="str">
        <f t="shared" si="2"/>
        <v>IV</v>
      </c>
      <c r="K25" s="77" t="s">
        <v>172</v>
      </c>
      <c r="L25" s="74">
        <v>0</v>
      </c>
      <c r="M25" s="260">
        <v>0</v>
      </c>
      <c r="N25" s="245">
        <f t="shared" si="3"/>
        <v>1</v>
      </c>
      <c r="O25" s="75">
        <v>0</v>
      </c>
    </row>
    <row r="26" spans="2:15">
      <c r="B26" s="95">
        <v>20</v>
      </c>
      <c r="C26" s="96" t="str">
        <f>IF(ISBLANK(analiza_1!C34),"",analiza_1!C34)</f>
        <v>Baza paliw = ZDR</v>
      </c>
      <c r="D26" s="97" t="str">
        <f>IF(ISBLANK(zestawienie!D34),"",zestawienie!D34)</f>
        <v>brak</v>
      </c>
      <c r="E26" s="84" t="str">
        <f t="shared" si="0"/>
        <v>I</v>
      </c>
      <c r="F26" s="85">
        <f>IFERROR(N26*(analiza_1!AM34+analiza_1!AN34+analiza_1!AO34+IF(analiza_1!V34=1,$L$8,IF(analiza_1!V34=2,$L$9,IF(analiza_1!V34=3,$L$10,IF(analiza_1!V34=4,$L$11,50))))),"")</f>
        <v>90</v>
      </c>
      <c r="G26" s="75">
        <f>N26*(analiza_1!AM34+analiza_1!AN34+analiza_1!AO34)+IF(analiza_1!V34=1,$L$8,IF(analiza_1!V34=2,$L$9,IF(analiza_1!V34=3,$L$10,IF(analiza_1!V34=4,$L$11,50))))</f>
        <v>90</v>
      </c>
      <c r="H26" s="241" t="str">
        <f t="shared" si="1"/>
        <v>I</v>
      </c>
      <c r="I26" s="274">
        <f>($L$28*(N26*(analiza_1!AM34+analiza_1!AN34+analiza_1!AO34)))+IF(analiza_1!V34=1,$L$8,IF(analiza_1!V34=2,$L$9,IF(analiza_1!V34=3,$L$10,IF(analiza_1!V34=4,$L$11,50))))</f>
        <v>90</v>
      </c>
      <c r="J26" s="241" t="str">
        <f t="shared" si="2"/>
        <v>I</v>
      </c>
      <c r="N26" s="245">
        <f t="shared" si="3"/>
        <v>1</v>
      </c>
    </row>
    <row r="27" spans="2:15">
      <c r="B27" s="95">
        <v>21</v>
      </c>
      <c r="C27" s="96" t="str">
        <f>IF(ISBLANK(analiza_1!C35),"",analiza_1!C35)</f>
        <v>Stacja demontażu</v>
      </c>
      <c r="D27" s="97" t="str">
        <f>IF(ISBLANK(zestawienie!D35),"",zestawienie!D35)</f>
        <v>brak</v>
      </c>
      <c r="E27" s="84" t="str">
        <f t="shared" si="0"/>
        <v>IV</v>
      </c>
      <c r="F27" s="85">
        <f>IFERROR(N27*(analiza_1!AM35+analiza_1!AN35+analiza_1!AO35+IF(analiza_1!V35=1,$L$8,IF(analiza_1!V35=2,$L$9,IF(analiza_1!V35=3,$L$10,IF(analiza_1!V35=4,$L$11,50))))),"")</f>
        <v>35</v>
      </c>
      <c r="G27" s="75">
        <f>N27*(analiza_1!AM35+analiza_1!AN35+analiza_1!AO35)+IF(analiza_1!V35=1,$L$8,IF(analiza_1!V35=2,$L$9,IF(analiza_1!V35=3,$L$10,IF(analiza_1!V35=4,$L$11,50))))</f>
        <v>35</v>
      </c>
      <c r="H27" s="241" t="str">
        <f t="shared" si="1"/>
        <v>IV</v>
      </c>
      <c r="I27" s="274">
        <f>($L$28*(N27*(analiza_1!AM35+analiza_1!AN35+analiza_1!AO35)))+IF(analiza_1!V35=1,$L$8,IF(analiza_1!V35=2,$L$9,IF(analiza_1!V35=3,$L$10,IF(analiza_1!V35=4,$L$11,50))))</f>
        <v>35</v>
      </c>
      <c r="J27" s="241" t="str">
        <f t="shared" si="2"/>
        <v>IV</v>
      </c>
      <c r="N27" s="245">
        <f t="shared" si="3"/>
        <v>1</v>
      </c>
    </row>
    <row r="28" spans="2:15">
      <c r="B28" s="95">
        <v>22</v>
      </c>
      <c r="C28" s="96" t="str">
        <f>IF(ISBLANK(analiza_1!C36),"",analiza_1!C36)</f>
        <v>Oczyszczalnia ścieków</v>
      </c>
      <c r="D28" s="97" t="str">
        <f>IF(ISBLANK(zestawienie!D36),"",zestawienie!D36)</f>
        <v>brak</v>
      </c>
      <c r="E28" s="84" t="str">
        <f t="shared" si="0"/>
        <v>IV</v>
      </c>
      <c r="F28" s="85">
        <f>IFERROR(N28*(analiza_1!AM36+analiza_1!AN36+analiza_1!AO36+IF(analiza_1!V36=1,$L$8,IF(analiza_1!V36=2,$L$9,IF(analiza_1!V36=3,$L$10,IF(analiza_1!V36=4,$L$11,50))))),"")</f>
        <v>35</v>
      </c>
      <c r="G28" s="75">
        <f>N28*(analiza_1!AM36+analiza_1!AN36+analiza_1!AO36)+IF(analiza_1!V36=1,$L$8,IF(analiza_1!V36=2,$L$9,IF(analiza_1!V36=3,$L$10,IF(analiza_1!V36=4,$L$11,50))))</f>
        <v>35</v>
      </c>
      <c r="H28" s="241" t="str">
        <f t="shared" si="1"/>
        <v>IV</v>
      </c>
      <c r="I28" s="274">
        <f>($L$28*(N28*(analiza_1!AM36+analiza_1!AN36+analiza_1!AO36)))+IF(analiza_1!V36=1,$L$8,IF(analiza_1!V36=2,$L$9,IF(analiza_1!V36=3,$L$10,IF(analiza_1!V36=4,$L$11,50))))</f>
        <v>35</v>
      </c>
      <c r="J28" s="241" t="str">
        <f t="shared" si="2"/>
        <v>IV</v>
      </c>
      <c r="K28" s="272" t="s">
        <v>261</v>
      </c>
      <c r="L28" s="273">
        <v>1</v>
      </c>
      <c r="N28" s="245">
        <f t="shared" si="3"/>
        <v>1</v>
      </c>
    </row>
    <row r="29" spans="2:15">
      <c r="B29" s="95">
        <v>23</v>
      </c>
      <c r="C29" s="96" t="str">
        <f>IF(ISBLANK(analiza_1!C37),"",analiza_1!C37)</f>
        <v>Zakład obróbki metali</v>
      </c>
      <c r="D29" s="97" t="str">
        <f>IF(ISBLANK(zestawienie!D37),"",zestawienie!D37)</f>
        <v>brak</v>
      </c>
      <c r="E29" s="84" t="str">
        <f t="shared" si="0"/>
        <v>III</v>
      </c>
      <c r="F29" s="85">
        <f>IFERROR(N29*(analiza_1!AM37+analiza_1!AN37+analiza_1!AO37+IF(analiza_1!V37=1,$L$8,IF(analiza_1!V37=2,$L$9,IF(analiza_1!V37=3,$L$10,IF(analiza_1!V37=4,$L$11,50))))),"")</f>
        <v>59</v>
      </c>
      <c r="G29" s="75">
        <f>N29*(analiza_1!AM37+analiza_1!AN37+analiza_1!AO37)+IF(analiza_1!V37=1,$L$8,IF(analiza_1!V37=2,$L$9,IF(analiza_1!V37=3,$L$10,IF(analiza_1!V37=4,$L$11,50))))</f>
        <v>59</v>
      </c>
      <c r="H29" s="241" t="str">
        <f t="shared" si="1"/>
        <v>III</v>
      </c>
      <c r="I29" s="274">
        <f>($L$28*(N29*(analiza_1!AM37+analiza_1!AN37+analiza_1!AO37)))+IF(analiza_1!V37=1,$L$8,IF(analiza_1!V37=2,$L$9,IF(analiza_1!V37=3,$L$10,IF(analiza_1!V37=4,$L$11,50))))</f>
        <v>59</v>
      </c>
      <c r="J29" s="241" t="str">
        <f t="shared" si="2"/>
        <v>III</v>
      </c>
      <c r="N29" s="245">
        <f t="shared" si="3"/>
        <v>1</v>
      </c>
    </row>
    <row r="30" spans="2:15">
      <c r="B30" s="95">
        <v>24</v>
      </c>
      <c r="C30" s="96" t="str">
        <f>IF(ISBLANK(analiza_1!C38),"",analiza_1!C38)</f>
        <v>Zakład przetwarzania produktów ubocznych pochodzenia zwierzęcegp</v>
      </c>
      <c r="D30" s="97" t="str">
        <f>IF(ISBLANK(zestawienie!D38),"",zestawienie!D38)</f>
        <v>brak</v>
      </c>
      <c r="E30" s="84" t="str">
        <f t="shared" si="0"/>
        <v>I</v>
      </c>
      <c r="F30" s="85">
        <f>IFERROR(N30*(analiza_1!AM38+analiza_1!AN38+analiza_1!AO38+IF(analiza_1!V38=1,$L$8,IF(analiza_1!V38=2,$L$9,IF(analiza_1!V38=3,$L$10,IF(analiza_1!V38=4,$L$11,50))))),"")</f>
        <v>77</v>
      </c>
      <c r="G30" s="75">
        <f>N30*(analiza_1!AM38+analiza_1!AN38+analiza_1!AO38)+IF(analiza_1!V38=1,$L$8,IF(analiza_1!V38=2,$L$9,IF(analiza_1!V38=3,$L$10,IF(analiza_1!V38=4,$L$11,50))))</f>
        <v>77</v>
      </c>
      <c r="H30" s="241" t="str">
        <f t="shared" si="1"/>
        <v>I</v>
      </c>
      <c r="I30" s="274">
        <f>($L$28*(N30*(analiza_1!AM38+analiza_1!AN38+analiza_1!AO38)))+IF(analiza_1!V38=1,$L$8,IF(analiza_1!V38=2,$L$9,IF(analiza_1!V38=3,$L$10,IF(analiza_1!V38=4,$L$11,50))))</f>
        <v>77</v>
      </c>
      <c r="J30" s="241" t="str">
        <f t="shared" si="2"/>
        <v>I</v>
      </c>
      <c r="N30" s="245">
        <f t="shared" si="3"/>
        <v>1</v>
      </c>
    </row>
    <row r="31" spans="2:15">
      <c r="B31" s="95">
        <v>25</v>
      </c>
      <c r="C31" s="96" t="str">
        <f>IF(ISBLANK(analiza_1!C39),"",analiza_1!C39)</f>
        <v>Składowisko odpadów</v>
      </c>
      <c r="D31" s="97" t="str">
        <f>IF(ISBLANK(zestawienie!D39),"",zestawienie!D39)</f>
        <v>brak</v>
      </c>
      <c r="E31" s="84" t="str">
        <f t="shared" si="0"/>
        <v>III</v>
      </c>
      <c r="F31" s="85">
        <f>IFERROR(N31*(analiza_1!AM39+analiza_1!AN39+analiza_1!AO39+IF(analiza_1!V39=1,$L$8,IF(analiza_1!V39=2,$L$9,IF(analiza_1!V39=3,$L$10,IF(analiza_1!V39=4,$L$11,50))))),"")</f>
        <v>51</v>
      </c>
      <c r="G31" s="75">
        <f>N31*(analiza_1!AM39+analiza_1!AN39+analiza_1!AO39)+IF(analiza_1!V39=1,$L$8,IF(analiza_1!V39=2,$L$9,IF(analiza_1!V39=3,$L$10,IF(analiza_1!V39=4,$L$11,50))))</f>
        <v>51</v>
      </c>
      <c r="H31" s="241" t="str">
        <f t="shared" si="1"/>
        <v>III</v>
      </c>
      <c r="I31" s="274">
        <f>($L$28*(N31*(analiza_1!AM39+analiza_1!AN39+analiza_1!AO39)))+IF(analiza_1!V39=1,$L$8,IF(analiza_1!V39=2,$L$9,IF(analiza_1!V39=3,$L$10,IF(analiza_1!V39=4,$L$11,50))))</f>
        <v>51</v>
      </c>
      <c r="J31" s="241" t="str">
        <f t="shared" si="2"/>
        <v>III</v>
      </c>
      <c r="N31" s="245">
        <f t="shared" si="3"/>
        <v>1</v>
      </c>
    </row>
    <row r="32" spans="2:15">
      <c r="B32" s="95">
        <v>26</v>
      </c>
      <c r="C32" s="96" t="str">
        <f>IF(ISBLANK(analiza_1!C40),"",analiza_1!C40)</f>
        <v>Zakład przetwarzania zseie</v>
      </c>
      <c r="D32" s="97" t="str">
        <f>IF(ISBLANK(zestawienie!D40),"",zestawienie!D40)</f>
        <v>brak</v>
      </c>
      <c r="E32" s="84" t="str">
        <f t="shared" si="0"/>
        <v>III</v>
      </c>
      <c r="F32" s="85">
        <f>IFERROR(N32*(analiza_1!AM40+analiza_1!AN40+analiza_1!AO40+IF(analiza_1!V40=1,$L$8,IF(analiza_1!V40=2,$L$9,IF(analiza_1!V40=3,$L$10,IF(analiza_1!V40=4,$L$11,50))))),"")</f>
        <v>40</v>
      </c>
      <c r="G32" s="75">
        <f>N32*(analiza_1!AM40+analiza_1!AN40+analiza_1!AO40)+IF(analiza_1!V40=1,$L$8,IF(analiza_1!V40=2,$L$9,IF(analiza_1!V40=3,$L$10,IF(analiza_1!V40=4,$L$11,50))))</f>
        <v>40</v>
      </c>
      <c r="H32" s="241" t="str">
        <f t="shared" si="1"/>
        <v>III</v>
      </c>
      <c r="I32" s="274">
        <f>($L$28*(N32*(analiza_1!AM40+analiza_1!AN40+analiza_1!AO40)))+IF(analiza_1!V40=1,$L$8,IF(analiza_1!V40=2,$L$9,IF(analiza_1!V40=3,$L$10,IF(analiza_1!V40=4,$L$11,50))))</f>
        <v>40</v>
      </c>
      <c r="J32" s="241" t="str">
        <f t="shared" si="2"/>
        <v>III</v>
      </c>
      <c r="N32" s="245">
        <f t="shared" si="3"/>
        <v>1</v>
      </c>
    </row>
    <row r="33" spans="2:14">
      <c r="B33" s="95">
        <v>27</v>
      </c>
      <c r="C33" s="96" t="str">
        <f>IF(ISBLANK(analiza_1!C41),"",analiza_1!C41)</f>
        <v>Zakład przetwarzania ZSEiE</v>
      </c>
      <c r="D33" s="97" t="str">
        <f>IF(ISBLANK(zestawienie!D41),"",zestawienie!D41)</f>
        <v>brak</v>
      </c>
      <c r="E33" s="84" t="str">
        <f t="shared" si="0"/>
        <v>III</v>
      </c>
      <c r="F33" s="85">
        <f>IFERROR(N33*(analiza_1!AM41+analiza_1!AN41+analiza_1!AO41+IF(analiza_1!V41=1,$L$8,IF(analiza_1!V41=2,$L$9,IF(analiza_1!V41=3,$L$10,IF(analiza_1!V41=4,$L$11,50))))),"")</f>
        <v>42</v>
      </c>
      <c r="G33" s="75">
        <f>N33*(analiza_1!AM41+analiza_1!AN41+analiza_1!AO41)+IF(analiza_1!V41=1,$L$8,IF(analiza_1!V41=2,$L$9,IF(analiza_1!V41=3,$L$10,IF(analiza_1!V41=4,$L$11,50))))</f>
        <v>42</v>
      </c>
      <c r="H33" s="241" t="str">
        <f t="shared" si="1"/>
        <v>III</v>
      </c>
      <c r="I33" s="274">
        <f>($L$28*(N33*(analiza_1!AM41+analiza_1!AN41+analiza_1!AO41)))+IF(analiza_1!V41=1,$L$8,IF(analiza_1!V41=2,$L$9,IF(analiza_1!V41=3,$L$10,IF(analiza_1!V41=4,$L$11,50))))</f>
        <v>42</v>
      </c>
      <c r="J33" s="241" t="str">
        <f t="shared" si="2"/>
        <v>III</v>
      </c>
      <c r="N33" s="245">
        <f t="shared" si="3"/>
        <v>1</v>
      </c>
    </row>
    <row r="34" spans="2:14">
      <c r="B34" s="95">
        <v>28</v>
      </c>
      <c r="C34" s="96" t="str">
        <f>IF(ISBLANK(analiza_1!C42),"",analiza_1!C42)</f>
        <v xml:space="preserve">Skup złomu </v>
      </c>
      <c r="D34" s="97" t="str">
        <f>IF(ISBLANK(zestawienie!D42),"",zestawienie!D42)</f>
        <v>brak</v>
      </c>
      <c r="E34" s="84" t="str">
        <f t="shared" si="0"/>
        <v>IV</v>
      </c>
      <c r="F34" s="85">
        <f>IFERROR(N34*(analiza_1!AM42+analiza_1!AN42+analiza_1!AO42+IF(analiza_1!V42=1,$L$8,IF(analiza_1!V42=2,$L$9,IF(analiza_1!V42=3,$L$10,IF(analiza_1!V42=4,$L$11,50))))),"")</f>
        <v>29</v>
      </c>
      <c r="G34" s="75">
        <f>N34*(analiza_1!AM42+analiza_1!AN42+analiza_1!AO42)+IF(analiza_1!V42=1,$L$8,IF(analiza_1!V42=2,$L$9,IF(analiza_1!V42=3,$L$10,IF(analiza_1!V42=4,$L$11,50))))</f>
        <v>29</v>
      </c>
      <c r="H34" s="241" t="str">
        <f t="shared" si="1"/>
        <v>IV</v>
      </c>
      <c r="I34" s="274">
        <f>($L$28*(N34*(analiza_1!AM42+analiza_1!AN42+analiza_1!AO42)))+IF(analiza_1!V42=1,$L$8,IF(analiza_1!V42=2,$L$9,IF(analiza_1!V42=3,$L$10,IF(analiza_1!V42=4,$L$11,50))))</f>
        <v>29</v>
      </c>
      <c r="J34" s="241" t="str">
        <f t="shared" si="2"/>
        <v>IV</v>
      </c>
      <c r="N34" s="245">
        <f t="shared" si="3"/>
        <v>1</v>
      </c>
    </row>
    <row r="35" spans="2:14">
      <c r="B35" s="95">
        <v>29</v>
      </c>
      <c r="C35" s="96" t="str">
        <f>IF(ISBLANK(analiza_1!C43),"",analiza_1!C43)</f>
        <v xml:space="preserve">Elektrociepłownia Andrychów </v>
      </c>
      <c r="D35" s="97" t="str">
        <f>IF(ISBLANK(zestawienie!D43),"",zestawienie!D43)</f>
        <v>brak</v>
      </c>
      <c r="E35" s="84" t="str">
        <f t="shared" si="0"/>
        <v>III</v>
      </c>
      <c r="F35" s="85">
        <f>IFERROR(N35*(analiza_1!AM43+analiza_1!AN43+analiza_1!AO43+IF(analiza_1!V43=1,$L$8,IF(analiza_1!V43=2,$L$9,IF(analiza_1!V43=3,$L$10,IF(analiza_1!V43=4,$L$11,50))))),"")</f>
        <v>56</v>
      </c>
      <c r="G35" s="75">
        <f>N35*(analiza_1!AM43+analiza_1!AN43+analiza_1!AO43)+IF(analiza_1!V43=1,$L$8,IF(analiza_1!V43=2,$L$9,IF(analiza_1!V43=3,$L$10,IF(analiza_1!V43=4,$L$11,50))))</f>
        <v>56</v>
      </c>
      <c r="H35" s="241" t="str">
        <f t="shared" si="1"/>
        <v>III</v>
      </c>
      <c r="I35" s="274">
        <f>($L$28*(N35*(analiza_1!AM43+analiza_1!AN43+analiza_1!AO43)))+IF(analiza_1!V43=1,$L$8,IF(analiza_1!V43=2,$L$9,IF(analiza_1!V43=3,$L$10,IF(analiza_1!V43=4,$L$11,50))))</f>
        <v>56</v>
      </c>
      <c r="J35" s="241" t="str">
        <f t="shared" si="2"/>
        <v>III</v>
      </c>
      <c r="N35" s="245">
        <f t="shared" si="3"/>
        <v>1</v>
      </c>
    </row>
    <row r="36" spans="2:14">
      <c r="B36" s="95">
        <v>30</v>
      </c>
      <c r="C36" s="96" t="str">
        <f>IF(ISBLANK(analiza_1!C44),"",analiza_1!C44)</f>
        <v xml:space="preserve">Elektrownia Siersza </v>
      </c>
      <c r="D36" s="97" t="str">
        <f>IF(ISBLANK(zestawienie!D44),"",zestawienie!D44)</f>
        <v>brak</v>
      </c>
      <c r="E36" s="84" t="str">
        <f t="shared" si="0"/>
        <v>III</v>
      </c>
      <c r="F36" s="85">
        <f>IFERROR(N36*(analiza_1!AM44+analiza_1!AN44+analiza_1!AO44+IF(analiza_1!V44=1,$L$8,IF(analiza_1!V44=2,$L$9,IF(analiza_1!V44=3,$L$10,IF(analiza_1!V44=4,$L$11,50))))),"")</f>
        <v>51</v>
      </c>
      <c r="G36" s="75">
        <f>N36*(analiza_1!AM44+analiza_1!AN44+analiza_1!AO44)+IF(analiza_1!V44=1,$L$8,IF(analiza_1!V44=2,$L$9,IF(analiza_1!V44=3,$L$10,IF(analiza_1!V44=4,$L$11,50))))</f>
        <v>51</v>
      </c>
      <c r="H36" s="241" t="str">
        <f t="shared" si="1"/>
        <v>III</v>
      </c>
      <c r="I36" s="274">
        <f>($L$28*(N36*(analiza_1!AM44+analiza_1!AN44+analiza_1!AO44)))+IF(analiza_1!V44=1,$L$8,IF(analiza_1!V44=2,$L$9,IF(analiza_1!V44=3,$L$10,IF(analiza_1!V44=4,$L$11,50))))</f>
        <v>51</v>
      </c>
      <c r="J36" s="241" t="str">
        <f t="shared" si="2"/>
        <v>III</v>
      </c>
      <c r="N36" s="245">
        <f t="shared" si="3"/>
        <v>1</v>
      </c>
    </row>
    <row r="37" spans="2:14">
      <c r="B37" s="95">
        <v>31</v>
      </c>
      <c r="C37" s="96" t="str">
        <f>IF(ISBLANK(analiza_1!C45),"",analiza_1!C45)</f>
        <v xml:space="preserve">Składowisko odpadów innych niż niebezpieczne i obojętne </v>
      </c>
      <c r="D37" s="97" t="str">
        <f>IF(ISBLANK(zestawienie!D45),"",zestawienie!D45)</f>
        <v>brak</v>
      </c>
      <c r="E37" s="84" t="str">
        <f t="shared" si="0"/>
        <v>II</v>
      </c>
      <c r="F37" s="85">
        <f>IFERROR(N37*(analiza_1!AM45+analiza_1!AN45+analiza_1!AO45+IF(analiza_1!V45=1,$L$8,IF(analiza_1!V45=2,$L$9,IF(analiza_1!V45=3,$L$10,IF(analiza_1!V45=4,$L$11,50))))),"")</f>
        <v>64</v>
      </c>
      <c r="G37" s="75">
        <f>N37*(analiza_1!AM45+analiza_1!AN45+analiza_1!AO45)+IF(analiza_1!V45=1,$L$8,IF(analiza_1!V45=2,$L$9,IF(analiza_1!V45=3,$L$10,IF(analiza_1!V45=4,$L$11,50))))</f>
        <v>64</v>
      </c>
      <c r="H37" s="241" t="str">
        <f t="shared" si="1"/>
        <v>II</v>
      </c>
      <c r="I37" s="274">
        <f>($L$28*(N37*(analiza_1!AM45+analiza_1!AN45+analiza_1!AO45)))+IF(analiza_1!V45=1,$L$8,IF(analiza_1!V45=2,$L$9,IF(analiza_1!V45=3,$L$10,IF(analiza_1!V45=4,$L$11,50))))</f>
        <v>64</v>
      </c>
      <c r="J37" s="241" t="str">
        <f t="shared" si="2"/>
        <v>II</v>
      </c>
      <c r="N37" s="245">
        <f t="shared" si="3"/>
        <v>1</v>
      </c>
    </row>
    <row r="38" spans="2:14">
      <c r="B38" s="95">
        <v>32</v>
      </c>
      <c r="C38" s="96" t="str">
        <f>IF(ISBLANK(analiza_1!C46),"",analiza_1!C46)</f>
        <v xml:space="preserve">Zakład cukierniczy </v>
      </c>
      <c r="D38" s="97" t="str">
        <f>IF(ISBLANK(zestawienie!D46),"",zestawienie!D46)</f>
        <v>brak</v>
      </c>
      <c r="E38" s="84" t="str">
        <f t="shared" si="0"/>
        <v>IV</v>
      </c>
      <c r="F38" s="85">
        <f>IFERROR(N38*(analiza_1!AM46+analiza_1!AN46+analiza_1!AO46+IF(analiza_1!V46=1,$L$8,IF(analiza_1!V46=2,$L$9,IF(analiza_1!V46=3,$L$10,IF(analiza_1!V46=4,$L$11,50))))),"")</f>
        <v>22</v>
      </c>
      <c r="G38" s="75">
        <f>N38*(analiza_1!AM46+analiza_1!AN46+analiza_1!AO46)+IF(analiza_1!V46=1,$L$8,IF(analiza_1!V46=2,$L$9,IF(analiza_1!V46=3,$L$10,IF(analiza_1!V46=4,$L$11,50))))</f>
        <v>22</v>
      </c>
      <c r="H38" s="241" t="str">
        <f t="shared" si="1"/>
        <v>IV</v>
      </c>
      <c r="I38" s="274">
        <f>($L$28*(N38*(analiza_1!AM46+analiza_1!AN46+analiza_1!AO46)))+IF(analiza_1!V46=1,$L$8,IF(analiza_1!V46=2,$L$9,IF(analiza_1!V46=3,$L$10,IF(analiza_1!V46=4,$L$11,50))))</f>
        <v>22</v>
      </c>
      <c r="J38" s="241" t="str">
        <f t="shared" si="2"/>
        <v>IV</v>
      </c>
      <c r="N38" s="245">
        <f t="shared" si="3"/>
        <v>1</v>
      </c>
    </row>
    <row r="39" spans="2:14">
      <c r="B39" s="95">
        <v>33</v>
      </c>
      <c r="C39" s="96" t="str">
        <f>IF(ISBLANK(analiza_1!C47),"",analiza_1!C47)</f>
        <v xml:space="preserve">Stacja demontażu pojazdów </v>
      </c>
      <c r="D39" s="97" t="str">
        <f>IF(ISBLANK(zestawienie!D47),"",zestawienie!D47)</f>
        <v>brak</v>
      </c>
      <c r="E39" s="84" t="str">
        <f t="shared" ref="E39:E70" si="4">IF(F39="","",IF(F39&gt;=$L$21,"I",IF(F39&gt;=$L$22,"II",IF(F39&gt;=$L$23,"III",IF(F39&gt;=$L$24,"IV","V")))))</f>
        <v>III</v>
      </c>
      <c r="F39" s="85">
        <f>IFERROR(N39*(analiza_1!AM47+analiza_1!AN47+analiza_1!AO47+IF(analiza_1!V47=1,$L$8,IF(analiza_1!V47=2,$L$9,IF(analiza_1!V47=3,$L$10,IF(analiza_1!V47=4,$L$11,50))))),"")</f>
        <v>40</v>
      </c>
      <c r="G39" s="75">
        <f>N39*(analiza_1!AM47+analiza_1!AN47+analiza_1!AO47)+IF(analiza_1!V47=1,$L$8,IF(analiza_1!V47=2,$L$9,IF(analiza_1!V47=3,$L$10,IF(analiza_1!V47=4,$L$11,50))))</f>
        <v>40</v>
      </c>
      <c r="H39" s="241" t="str">
        <f t="shared" si="1"/>
        <v>III</v>
      </c>
      <c r="I39" s="274">
        <f>($L$28*(N39*(analiza_1!AM47+analiza_1!AN47+analiza_1!AO47)))+IF(analiza_1!V47=1,$L$8,IF(analiza_1!V47=2,$L$9,IF(analiza_1!V47=3,$L$10,IF(analiza_1!V47=4,$L$11,50))))</f>
        <v>40</v>
      </c>
      <c r="J39" s="241" t="str">
        <f t="shared" si="2"/>
        <v>III</v>
      </c>
      <c r="N39" s="245">
        <f t="shared" si="3"/>
        <v>1</v>
      </c>
    </row>
    <row r="40" spans="2:14">
      <c r="B40" s="95">
        <v>34</v>
      </c>
      <c r="C40" s="96" t="str">
        <f>IF(ISBLANK(analiza_1!C48),"",analiza_1!C48)</f>
        <v xml:space="preserve">Zakład produkcy gąbki florystycznej </v>
      </c>
      <c r="D40" s="97" t="str">
        <f>IF(ISBLANK(zestawienie!D48),"",zestawienie!D48)</f>
        <v>brak</v>
      </c>
      <c r="E40" s="84" t="str">
        <f t="shared" si="4"/>
        <v>III</v>
      </c>
      <c r="F40" s="85">
        <f>IFERROR(N40*(analiza_1!AM48+analiza_1!AN48+analiza_1!AO48+IF(analiza_1!V48=1,$L$8,IF(analiza_1!V48=2,$L$9,IF(analiza_1!V48=3,$L$10,IF(analiza_1!V48=4,$L$11,50))))),"")</f>
        <v>46</v>
      </c>
      <c r="G40" s="75">
        <f>N40*(analiza_1!AM48+analiza_1!AN48+analiza_1!AO48)+IF(analiza_1!V48=1,$L$8,IF(analiza_1!V48=2,$L$9,IF(analiza_1!V48=3,$L$10,IF(analiza_1!V48=4,$L$11,50))))</f>
        <v>46</v>
      </c>
      <c r="H40" s="241" t="str">
        <f t="shared" si="1"/>
        <v>III</v>
      </c>
      <c r="I40" s="274">
        <f>($L$28*(N40*(analiza_1!AM48+analiza_1!AN48+analiza_1!AO48)))+IF(analiza_1!V48=1,$L$8,IF(analiza_1!V48=2,$L$9,IF(analiza_1!V48=3,$L$10,IF(analiza_1!V48=4,$L$11,50))))</f>
        <v>46</v>
      </c>
      <c r="J40" s="241" t="str">
        <f t="shared" si="2"/>
        <v>III</v>
      </c>
      <c r="N40" s="245">
        <f t="shared" si="3"/>
        <v>1</v>
      </c>
    </row>
    <row r="41" spans="2:14">
      <c r="B41" s="95">
        <v>35</v>
      </c>
      <c r="C41" s="96" t="str">
        <f>IF(ISBLANK(analiza_1!C49),"",analiza_1!C49)</f>
        <v/>
      </c>
      <c r="D41" s="97" t="str">
        <f>IF(ISBLANK(zestawienie!D49),"",zestawienie!D49)</f>
        <v/>
      </c>
      <c r="E41" s="84" t="str">
        <f t="shared" si="4"/>
        <v/>
      </c>
      <c r="F41" s="85" t="str">
        <f>IFERROR(N41*(analiza_1!AM49+analiza_1!AN49+analiza_1!AO49+IF(analiza_1!V49=1,$L$8,IF(analiza_1!V49=2,$L$9,IF(analiza_1!V49=3,$L$10,IF(analiza_1!V49=4,$L$11,50))))),"")</f>
        <v/>
      </c>
      <c r="H41" s="241"/>
      <c r="I41" s="241"/>
      <c r="J41" s="241"/>
      <c r="N41" s="245">
        <f t="shared" si="3"/>
        <v>1</v>
      </c>
    </row>
    <row r="42" spans="2:14">
      <c r="B42" s="95">
        <v>36</v>
      </c>
      <c r="C42" s="96" t="str">
        <f>IF(ISBLANK(analiza_1!C50),"",analiza_1!C50)</f>
        <v/>
      </c>
      <c r="D42" s="97" t="str">
        <f>IF(ISBLANK(zestawienie!D50),"",zestawienie!D50)</f>
        <v/>
      </c>
      <c r="E42" s="84" t="str">
        <f t="shared" si="4"/>
        <v/>
      </c>
      <c r="F42" s="85" t="str">
        <f>IFERROR(N42*(analiza_1!AM50+analiza_1!AN50+analiza_1!AO50+IF(analiza_1!V50=1,$L$8,IF(analiza_1!V50=2,$L$9,IF(analiza_1!V50=3,$L$10,IF(analiza_1!V50=4,$L$11,50))))),"")</f>
        <v/>
      </c>
      <c r="H42" s="241"/>
      <c r="I42" s="241"/>
      <c r="J42" s="241"/>
      <c r="N42" s="245">
        <f t="shared" si="3"/>
        <v>1</v>
      </c>
    </row>
    <row r="43" spans="2:14">
      <c r="B43" s="95">
        <v>37</v>
      </c>
      <c r="C43" s="96" t="str">
        <f>IF(ISBLANK(analiza_1!C51),"",analiza_1!C51)</f>
        <v/>
      </c>
      <c r="D43" s="97" t="str">
        <f>IF(ISBLANK(zestawienie!D51),"",zestawienie!D51)</f>
        <v/>
      </c>
      <c r="E43" s="84" t="str">
        <f t="shared" si="4"/>
        <v/>
      </c>
      <c r="F43" s="85" t="str">
        <f>IFERROR(N43*(analiza_1!AM51+analiza_1!AN51+analiza_1!AO51+IF(analiza_1!V51=1,$L$8,IF(analiza_1!V51=2,$L$9,IF(analiza_1!V51=3,$L$10,IF(analiza_1!V51=4,$L$11,50))))),"")</f>
        <v/>
      </c>
      <c r="H43" s="241"/>
      <c r="I43" s="241"/>
      <c r="J43" s="241"/>
      <c r="N43" s="245">
        <f t="shared" si="3"/>
        <v>1</v>
      </c>
    </row>
    <row r="44" spans="2:14">
      <c r="B44" s="95">
        <v>38</v>
      </c>
      <c r="C44" s="96" t="str">
        <f>IF(ISBLANK(analiza_1!C52),"",analiza_1!C52)</f>
        <v/>
      </c>
      <c r="D44" s="97" t="str">
        <f>IF(ISBLANK(zestawienie!D52),"",zestawienie!D52)</f>
        <v/>
      </c>
      <c r="E44" s="84" t="str">
        <f t="shared" si="4"/>
        <v/>
      </c>
      <c r="F44" s="85" t="str">
        <f>IFERROR(N44*(analiza_1!AM52+analiza_1!AN52+analiza_1!AO52+IF(analiza_1!V52=1,$L$8,IF(analiza_1!V52=2,$L$9,IF(analiza_1!V52=3,$L$10,IF(analiza_1!V52=4,$L$11,50))))),"")</f>
        <v/>
      </c>
      <c r="H44" s="241"/>
      <c r="I44" s="241"/>
      <c r="J44" s="241"/>
      <c r="N44" s="245">
        <f t="shared" si="3"/>
        <v>1</v>
      </c>
    </row>
    <row r="45" spans="2:14">
      <c r="B45" s="95">
        <v>39</v>
      </c>
      <c r="C45" s="96" t="str">
        <f>IF(ISBLANK(analiza_1!C53),"",analiza_1!C53)</f>
        <v/>
      </c>
      <c r="D45" s="97" t="str">
        <f>IF(ISBLANK(zestawienie!D53),"",zestawienie!D53)</f>
        <v/>
      </c>
      <c r="E45" s="84" t="str">
        <f t="shared" si="4"/>
        <v/>
      </c>
      <c r="F45" s="85" t="str">
        <f>IFERROR(N45*(analiza_1!AM53+analiza_1!AN53+analiza_1!AO53+IF(analiza_1!V53=1,$L$8,IF(analiza_1!V53=2,$L$9,IF(analiza_1!V53=3,$L$10,IF(analiza_1!V53=4,$L$11,50))))),"")</f>
        <v/>
      </c>
      <c r="H45" s="241"/>
      <c r="I45" s="241"/>
      <c r="J45" s="241"/>
      <c r="N45" s="245">
        <f t="shared" si="3"/>
        <v>1</v>
      </c>
    </row>
    <row r="46" spans="2:14">
      <c r="B46" s="95">
        <v>40</v>
      </c>
      <c r="C46" s="96" t="str">
        <f>IF(ISBLANK(analiza_1!C54),"",analiza_1!C54)</f>
        <v/>
      </c>
      <c r="D46" s="97" t="str">
        <f>IF(ISBLANK(zestawienie!D54),"",zestawienie!D54)</f>
        <v/>
      </c>
      <c r="E46" s="84" t="str">
        <f t="shared" si="4"/>
        <v/>
      </c>
      <c r="F46" s="85" t="str">
        <f>IFERROR(N46*(analiza_1!AM54+analiza_1!AN54+analiza_1!AO54+IF(analiza_1!V54=1,$L$8,IF(analiza_1!V54=2,$L$9,IF(analiza_1!V54=3,$L$10,IF(analiza_1!V54=4,$L$11,50))))),"")</f>
        <v/>
      </c>
      <c r="H46" s="241"/>
      <c r="I46" s="241"/>
      <c r="J46" s="241"/>
      <c r="N46" s="245">
        <f t="shared" si="3"/>
        <v>1</v>
      </c>
    </row>
    <row r="47" spans="2:14">
      <c r="B47" s="95">
        <v>41</v>
      </c>
      <c r="C47" s="96" t="str">
        <f>IF(ISBLANK(analiza_1!C55),"",analiza_1!C55)</f>
        <v/>
      </c>
      <c r="D47" s="97" t="str">
        <f>IF(ISBLANK(zestawienie!D55),"",zestawienie!D55)</f>
        <v/>
      </c>
      <c r="E47" s="84" t="str">
        <f t="shared" si="4"/>
        <v/>
      </c>
      <c r="F47" s="85" t="str">
        <f>IFERROR(N47*(analiza_1!AM55+analiza_1!AN55+analiza_1!AO55+IF(analiza_1!V55=1,$L$8,IF(analiza_1!V55=2,$L$9,IF(analiza_1!V55=3,$L$10,IF(analiza_1!V55=4,$L$11,50))))),"")</f>
        <v/>
      </c>
      <c r="H47" s="241"/>
      <c r="I47" s="241"/>
      <c r="J47" s="241"/>
      <c r="N47" s="245">
        <f t="shared" si="3"/>
        <v>1</v>
      </c>
    </row>
    <row r="48" spans="2:14">
      <c r="B48" s="95">
        <v>42</v>
      </c>
      <c r="C48" s="96" t="str">
        <f>IF(ISBLANK(analiza_1!C56),"",analiza_1!C56)</f>
        <v/>
      </c>
      <c r="D48" s="97" t="str">
        <f>IF(ISBLANK(zestawienie!D56),"",zestawienie!D56)</f>
        <v/>
      </c>
      <c r="E48" s="84" t="str">
        <f t="shared" si="4"/>
        <v/>
      </c>
      <c r="F48" s="85" t="str">
        <f>IFERROR(N48*(analiza_1!AM56+analiza_1!AN56+analiza_1!AO56+IF(analiza_1!V56=1,$L$8,IF(analiza_1!V56=2,$L$9,IF(analiza_1!V56=3,$L$10,IF(analiza_1!V56=4,$L$11,50))))),"")</f>
        <v/>
      </c>
      <c r="H48" s="241"/>
      <c r="I48" s="241"/>
      <c r="J48" s="241"/>
      <c r="N48" s="245">
        <f t="shared" si="3"/>
        <v>1</v>
      </c>
    </row>
    <row r="49" spans="2:14">
      <c r="B49" s="95">
        <v>43</v>
      </c>
      <c r="C49" s="96" t="str">
        <f>IF(ISBLANK(analiza_1!C57),"",analiza_1!C57)</f>
        <v/>
      </c>
      <c r="D49" s="97" t="str">
        <f>IF(ISBLANK(zestawienie!D57),"",zestawienie!D57)</f>
        <v/>
      </c>
      <c r="E49" s="84" t="str">
        <f t="shared" si="4"/>
        <v/>
      </c>
      <c r="F49" s="85" t="str">
        <f>IFERROR(N49*(analiza_1!AM57+analiza_1!AN57+analiza_1!AO57+IF(analiza_1!V57=1,$L$8,IF(analiza_1!V57=2,$L$9,IF(analiza_1!V57=3,$L$10,IF(analiza_1!V57=4,$L$11,50))))),"")</f>
        <v/>
      </c>
      <c r="H49" s="241"/>
      <c r="I49" s="241"/>
      <c r="J49" s="241"/>
      <c r="N49" s="245">
        <f t="shared" si="3"/>
        <v>1</v>
      </c>
    </row>
    <row r="50" spans="2:14">
      <c r="B50" s="95">
        <v>44</v>
      </c>
      <c r="C50" s="96" t="str">
        <f>IF(ISBLANK(analiza_1!C58),"",analiza_1!C58)</f>
        <v/>
      </c>
      <c r="D50" s="97" t="str">
        <f>IF(ISBLANK(zestawienie!D58),"",zestawienie!D58)</f>
        <v/>
      </c>
      <c r="E50" s="84" t="str">
        <f t="shared" si="4"/>
        <v/>
      </c>
      <c r="F50" s="85" t="str">
        <f>IFERROR(N50*(analiza_1!AM58+analiza_1!AN58+analiza_1!AO58+IF(analiza_1!V58=1,$L$8,IF(analiza_1!V58=2,$L$9,IF(analiza_1!V58=3,$L$10,IF(analiza_1!V58=4,$L$11,50))))),"")</f>
        <v/>
      </c>
      <c r="H50" s="241"/>
      <c r="I50" s="241"/>
      <c r="J50" s="241"/>
      <c r="N50" s="245">
        <f t="shared" si="3"/>
        <v>1</v>
      </c>
    </row>
    <row r="51" spans="2:14">
      <c r="B51" s="95">
        <v>45</v>
      </c>
      <c r="C51" s="96" t="str">
        <f>IF(ISBLANK(analiza_1!C59),"",analiza_1!C59)</f>
        <v/>
      </c>
      <c r="D51" s="97" t="str">
        <f>IF(ISBLANK(zestawienie!D59),"",zestawienie!D59)</f>
        <v/>
      </c>
      <c r="E51" s="84" t="str">
        <f t="shared" si="4"/>
        <v/>
      </c>
      <c r="F51" s="85" t="str">
        <f>IFERROR(N51*(analiza_1!AM59+analiza_1!AN59+analiza_1!AO59+IF(analiza_1!V59=1,$L$8,IF(analiza_1!V59=2,$L$9,IF(analiza_1!V59=3,$L$10,IF(analiza_1!V59=4,$L$11,50))))),"")</f>
        <v/>
      </c>
      <c r="H51" s="241"/>
      <c r="I51" s="241"/>
      <c r="J51" s="241"/>
      <c r="N51" s="245">
        <f t="shared" si="3"/>
        <v>1</v>
      </c>
    </row>
    <row r="52" spans="2:14">
      <c r="B52" s="95">
        <v>46</v>
      </c>
      <c r="C52" s="96" t="str">
        <f>IF(ISBLANK(analiza_1!C60),"",analiza_1!C60)</f>
        <v/>
      </c>
      <c r="D52" s="97" t="str">
        <f>IF(ISBLANK(zestawienie!D60),"",zestawienie!D60)</f>
        <v/>
      </c>
      <c r="E52" s="84" t="str">
        <f t="shared" si="4"/>
        <v/>
      </c>
      <c r="F52" s="85" t="str">
        <f>IFERROR(N52*(analiza_1!AM60+analiza_1!AN60+analiza_1!AO60+IF(analiza_1!V60=1,$L$8,IF(analiza_1!V60=2,$L$9,IF(analiza_1!V60=3,$L$10,IF(analiza_1!V60=4,$L$11,50))))),"")</f>
        <v/>
      </c>
      <c r="H52" s="241"/>
      <c r="I52" s="241"/>
      <c r="J52" s="241"/>
      <c r="N52" s="245">
        <f t="shared" si="3"/>
        <v>1</v>
      </c>
    </row>
    <row r="53" spans="2:14">
      <c r="B53" s="95">
        <v>47</v>
      </c>
      <c r="C53" s="96" t="str">
        <f>IF(ISBLANK(analiza_1!C61),"",analiza_1!C61)</f>
        <v/>
      </c>
      <c r="D53" s="97" t="str">
        <f>IF(ISBLANK(zestawienie!D61),"",zestawienie!D61)</f>
        <v/>
      </c>
      <c r="E53" s="84" t="str">
        <f t="shared" si="4"/>
        <v/>
      </c>
      <c r="F53" s="85" t="str">
        <f>IFERROR(N53*(analiza_1!AM61+analiza_1!AN61+analiza_1!AO61+IF(analiza_1!V61=1,$L$8,IF(analiza_1!V61=2,$L$9,IF(analiza_1!V61=3,$L$10,IF(analiza_1!V61=4,$L$11,50))))),"")</f>
        <v/>
      </c>
      <c r="H53" s="241"/>
      <c r="I53" s="241"/>
      <c r="J53" s="241"/>
      <c r="N53" s="245">
        <f t="shared" si="3"/>
        <v>1</v>
      </c>
    </row>
    <row r="54" spans="2:14">
      <c r="B54" s="95">
        <v>48</v>
      </c>
      <c r="C54" s="96" t="str">
        <f>IF(ISBLANK(analiza_1!C62),"",analiza_1!C62)</f>
        <v/>
      </c>
      <c r="D54" s="97" t="str">
        <f>IF(ISBLANK(zestawienie!D62),"",zestawienie!D62)</f>
        <v/>
      </c>
      <c r="E54" s="84" t="str">
        <f t="shared" si="4"/>
        <v/>
      </c>
      <c r="F54" s="85" t="str">
        <f>IFERROR(N54*(analiza_1!AM62+analiza_1!AN62+analiza_1!AO62+IF(analiza_1!V62=1,$L$8,IF(analiza_1!V62=2,$L$9,IF(analiza_1!V62=3,$L$10,IF(analiza_1!V62=4,$L$11,50))))),"")</f>
        <v/>
      </c>
      <c r="H54" s="241"/>
      <c r="I54" s="241"/>
      <c r="J54" s="241"/>
      <c r="N54" s="245">
        <f t="shared" si="3"/>
        <v>1</v>
      </c>
    </row>
    <row r="55" spans="2:14">
      <c r="B55" s="95">
        <v>49</v>
      </c>
      <c r="C55" s="96" t="str">
        <f>IF(ISBLANK(analiza_1!C63),"",analiza_1!C63)</f>
        <v/>
      </c>
      <c r="D55" s="97" t="str">
        <f>IF(ISBLANK(zestawienie!D63),"",zestawienie!D63)</f>
        <v/>
      </c>
      <c r="E55" s="84" t="str">
        <f t="shared" si="4"/>
        <v/>
      </c>
      <c r="F55" s="85" t="str">
        <f>IFERROR(N55*(analiza_1!AM63+analiza_1!AN63+analiza_1!AO63+IF(analiza_1!V63=1,$L$8,IF(analiza_1!V63=2,$L$9,IF(analiza_1!V63=3,$L$10,IF(analiza_1!V63=4,$L$11,50))))),"")</f>
        <v/>
      </c>
      <c r="H55" s="241"/>
      <c r="I55" s="241"/>
      <c r="J55" s="241"/>
      <c r="N55" s="245">
        <f t="shared" si="3"/>
        <v>1</v>
      </c>
    </row>
    <row r="56" spans="2:14">
      <c r="B56" s="95">
        <v>50</v>
      </c>
      <c r="C56" s="96" t="str">
        <f>IF(ISBLANK(analiza_1!C64),"",analiza_1!C64)</f>
        <v/>
      </c>
      <c r="D56" s="97" t="str">
        <f>IF(ISBLANK(zestawienie!D64),"",zestawienie!D64)</f>
        <v/>
      </c>
      <c r="E56" s="84" t="str">
        <f t="shared" si="4"/>
        <v/>
      </c>
      <c r="F56" s="85" t="str">
        <f>IFERROR(N56*(analiza_1!AM64+analiza_1!AN64+analiza_1!AO64+IF(analiza_1!V64=1,$L$8,IF(analiza_1!V64=2,$L$9,IF(analiza_1!V64=3,$L$10,IF(analiza_1!V64=4,$L$11,50))))),"")</f>
        <v/>
      </c>
      <c r="H56" s="241"/>
      <c r="I56" s="241"/>
      <c r="J56" s="241"/>
      <c r="N56" s="245">
        <f t="shared" si="3"/>
        <v>1</v>
      </c>
    </row>
    <row r="57" spans="2:14">
      <c r="B57" s="95">
        <v>51</v>
      </c>
      <c r="C57" s="96" t="str">
        <f>IF(ISBLANK(analiza_1!C65),"",analiza_1!C65)</f>
        <v/>
      </c>
      <c r="D57" s="97" t="str">
        <f>IF(ISBLANK(zestawienie!D65),"",zestawienie!D65)</f>
        <v/>
      </c>
      <c r="E57" s="84" t="str">
        <f t="shared" si="4"/>
        <v/>
      </c>
      <c r="F57" s="85" t="str">
        <f>IFERROR(N57*(analiza_1!AM65+analiza_1!AN65+analiza_1!AO65+IF(analiza_1!V65=1,$L$8,IF(analiza_1!V65=2,$L$9,IF(analiza_1!V65=3,$L$10,IF(analiza_1!V65=4,$L$11,50))))),"")</f>
        <v/>
      </c>
      <c r="H57" s="241"/>
      <c r="I57" s="241"/>
      <c r="J57" s="241"/>
      <c r="N57" s="245">
        <f t="shared" si="3"/>
        <v>1</v>
      </c>
    </row>
    <row r="58" spans="2:14">
      <c r="B58" s="95">
        <v>52</v>
      </c>
      <c r="C58" s="96" t="str">
        <f>IF(ISBLANK(analiza_1!C66),"",analiza_1!C66)</f>
        <v/>
      </c>
      <c r="D58" s="97" t="str">
        <f>IF(ISBLANK(zestawienie!D66),"",zestawienie!D66)</f>
        <v/>
      </c>
      <c r="E58" s="84" t="str">
        <f t="shared" si="4"/>
        <v/>
      </c>
      <c r="F58" s="85" t="str">
        <f>IFERROR(N58*(analiza_1!AM66+analiza_1!AN66+analiza_1!AO66+IF(analiza_1!V66=1,$L$8,IF(analiza_1!V66=2,$L$9,IF(analiza_1!V66=3,$L$10,IF(analiza_1!V66=4,$L$11,50))))),"")</f>
        <v/>
      </c>
      <c r="H58" s="241"/>
      <c r="I58" s="241"/>
      <c r="J58" s="241"/>
      <c r="N58" s="245">
        <f t="shared" si="3"/>
        <v>1</v>
      </c>
    </row>
    <row r="59" spans="2:14">
      <c r="B59" s="95">
        <v>53</v>
      </c>
      <c r="C59" s="96" t="str">
        <f>IF(ISBLANK(analiza_1!C67),"",analiza_1!C67)</f>
        <v/>
      </c>
      <c r="D59" s="97" t="str">
        <f>IF(ISBLANK(zestawienie!D67),"",zestawienie!D67)</f>
        <v/>
      </c>
      <c r="E59" s="84" t="str">
        <f t="shared" si="4"/>
        <v/>
      </c>
      <c r="F59" s="85" t="str">
        <f>IFERROR(N59*(analiza_1!AM67+analiza_1!AN67+analiza_1!AO67+IF(analiza_1!V67=1,$L$8,IF(analiza_1!V67=2,$L$9,IF(analiza_1!V67=3,$L$10,IF(analiza_1!V67=4,$L$11,50))))),"")</f>
        <v/>
      </c>
      <c r="H59" s="241"/>
      <c r="I59" s="241"/>
      <c r="J59" s="241"/>
      <c r="N59" s="245">
        <f t="shared" si="3"/>
        <v>1</v>
      </c>
    </row>
    <row r="60" spans="2:14">
      <c r="B60" s="95">
        <v>54</v>
      </c>
      <c r="C60" s="96" t="str">
        <f>IF(ISBLANK(analiza_1!C68),"",analiza_1!C68)</f>
        <v/>
      </c>
      <c r="D60" s="97" t="str">
        <f>IF(ISBLANK(zestawienie!D68),"",zestawienie!D68)</f>
        <v/>
      </c>
      <c r="E60" s="84" t="str">
        <f t="shared" si="4"/>
        <v/>
      </c>
      <c r="F60" s="85" t="str">
        <f>IFERROR(N60*(analiza_1!AM68+analiza_1!AN68+analiza_1!AO68+IF(analiza_1!V68=1,$L$8,IF(analiza_1!V68=2,$L$9,IF(analiza_1!V68=3,$L$10,IF(analiza_1!V68=4,$L$11,50))))),"")</f>
        <v/>
      </c>
      <c r="H60" s="241"/>
      <c r="I60" s="241"/>
      <c r="J60" s="241"/>
      <c r="N60" s="245">
        <f t="shared" si="3"/>
        <v>1</v>
      </c>
    </row>
    <row r="61" spans="2:14">
      <c r="B61" s="95">
        <v>55</v>
      </c>
      <c r="C61" s="96" t="str">
        <f>IF(ISBLANK(analiza_1!C69),"",analiza_1!C69)</f>
        <v/>
      </c>
      <c r="D61" s="97" t="str">
        <f>IF(ISBLANK(zestawienie!D69),"",zestawienie!D69)</f>
        <v/>
      </c>
      <c r="E61" s="84" t="str">
        <f t="shared" si="4"/>
        <v/>
      </c>
      <c r="F61" s="85" t="str">
        <f>IFERROR(N61*(analiza_1!AM69+analiza_1!AN69+analiza_1!AO69+IF(analiza_1!V69=1,$L$8,IF(analiza_1!V69=2,$L$9,IF(analiza_1!V69=3,$L$10,IF(analiza_1!V69=4,$L$11,50))))),"")</f>
        <v/>
      </c>
      <c r="H61" s="241"/>
      <c r="I61" s="241"/>
      <c r="J61" s="241"/>
      <c r="N61" s="245">
        <f t="shared" si="3"/>
        <v>1</v>
      </c>
    </row>
    <row r="62" spans="2:14">
      <c r="B62" s="95">
        <v>56</v>
      </c>
      <c r="C62" s="96" t="str">
        <f>IF(ISBLANK(analiza_1!C70),"",analiza_1!C70)</f>
        <v/>
      </c>
      <c r="D62" s="97" t="str">
        <f>IF(ISBLANK(zestawienie!D70),"",zestawienie!D70)</f>
        <v/>
      </c>
      <c r="E62" s="84" t="str">
        <f t="shared" si="4"/>
        <v/>
      </c>
      <c r="F62" s="85" t="str">
        <f>IFERROR(N62*(analiza_1!AM70+analiza_1!AN70+analiza_1!AO70+IF(analiza_1!V70=1,$L$8,IF(analiza_1!V70=2,$L$9,IF(analiza_1!V70=3,$L$10,IF(analiza_1!V70=4,$L$11,50))))),"")</f>
        <v/>
      </c>
      <c r="H62" s="241"/>
      <c r="I62" s="241"/>
      <c r="J62" s="241"/>
      <c r="N62" s="245">
        <f t="shared" si="3"/>
        <v>1</v>
      </c>
    </row>
    <row r="63" spans="2:14">
      <c r="B63" s="95">
        <v>57</v>
      </c>
      <c r="C63" s="96" t="str">
        <f>IF(ISBLANK(analiza_1!C71),"",analiza_1!C71)</f>
        <v/>
      </c>
      <c r="D63" s="97" t="str">
        <f>IF(ISBLANK(zestawienie!D71),"",zestawienie!D71)</f>
        <v/>
      </c>
      <c r="E63" s="84" t="str">
        <f t="shared" si="4"/>
        <v/>
      </c>
      <c r="F63" s="85" t="str">
        <f>IFERROR(N63*(analiza_1!AM71+analiza_1!AN71+analiza_1!AO71+IF(analiza_1!V71=1,$L$8,IF(analiza_1!V71=2,$L$9,IF(analiza_1!V71=3,$L$10,IF(analiza_1!V71=4,$L$11,50))))),"")</f>
        <v/>
      </c>
      <c r="H63" s="241"/>
      <c r="I63" s="241"/>
      <c r="J63" s="241"/>
      <c r="N63" s="245">
        <f t="shared" si="3"/>
        <v>1</v>
      </c>
    </row>
    <row r="64" spans="2:14">
      <c r="B64" s="95">
        <v>58</v>
      </c>
      <c r="C64" s="96" t="str">
        <f>IF(ISBLANK(analiza_1!C72),"",analiza_1!C72)</f>
        <v/>
      </c>
      <c r="D64" s="97" t="str">
        <f>IF(ISBLANK(zestawienie!D72),"",zestawienie!D72)</f>
        <v/>
      </c>
      <c r="E64" s="84" t="str">
        <f t="shared" si="4"/>
        <v/>
      </c>
      <c r="F64" s="85" t="str">
        <f>IFERROR(N64*(analiza_1!AM72+analiza_1!AN72+analiza_1!AO72+IF(analiza_1!V72=1,$L$8,IF(analiza_1!V72=2,$L$9,IF(analiza_1!V72=3,$L$10,IF(analiza_1!V72=4,$L$11,50))))),"")</f>
        <v/>
      </c>
      <c r="H64" s="241"/>
      <c r="I64" s="241"/>
      <c r="J64" s="241"/>
      <c r="N64" s="245">
        <f t="shared" si="3"/>
        <v>1</v>
      </c>
    </row>
    <row r="65" spans="2:14">
      <c r="B65" s="95">
        <v>59</v>
      </c>
      <c r="C65" s="96" t="str">
        <f>IF(ISBLANK(analiza_1!C73),"",analiza_1!C73)</f>
        <v/>
      </c>
      <c r="D65" s="97" t="str">
        <f>IF(ISBLANK(zestawienie!D73),"",zestawienie!D73)</f>
        <v/>
      </c>
      <c r="E65" s="84" t="str">
        <f t="shared" si="4"/>
        <v/>
      </c>
      <c r="F65" s="85" t="str">
        <f>IFERROR(N65*(analiza_1!AM73+analiza_1!AN73+analiza_1!AO73+IF(analiza_1!V73=1,$L$8,IF(analiza_1!V73=2,$L$9,IF(analiza_1!V73=3,$L$10,IF(analiza_1!V73=4,$L$11,50))))),"")</f>
        <v/>
      </c>
      <c r="H65" s="241"/>
      <c r="I65" s="241"/>
      <c r="J65" s="241"/>
      <c r="N65" s="245">
        <f t="shared" si="3"/>
        <v>1</v>
      </c>
    </row>
    <row r="66" spans="2:14">
      <c r="B66" s="95">
        <v>60</v>
      </c>
      <c r="C66" s="96" t="str">
        <f>IF(ISBLANK(analiza_1!C74),"",analiza_1!C74)</f>
        <v/>
      </c>
      <c r="D66" s="97" t="str">
        <f>IF(ISBLANK(zestawienie!D74),"",zestawienie!D74)</f>
        <v/>
      </c>
      <c r="E66" s="84" t="str">
        <f t="shared" si="4"/>
        <v/>
      </c>
      <c r="F66" s="85" t="str">
        <f>IFERROR(N66*(analiza_1!AM74+analiza_1!AN74+analiza_1!AO74+IF(analiza_1!V74=1,$L$8,IF(analiza_1!V74=2,$L$9,IF(analiza_1!V74=3,$L$10,IF(analiza_1!V74=4,$L$11,50))))),"")</f>
        <v/>
      </c>
      <c r="H66" s="241"/>
      <c r="I66" s="241"/>
      <c r="J66" s="241"/>
      <c r="N66" s="245">
        <f t="shared" si="3"/>
        <v>1</v>
      </c>
    </row>
    <row r="67" spans="2:14">
      <c r="B67" s="95">
        <v>61</v>
      </c>
      <c r="C67" s="96" t="str">
        <f>IF(ISBLANK(analiza_1!C75),"",analiza_1!C75)</f>
        <v/>
      </c>
      <c r="D67" s="97" t="str">
        <f>IF(ISBLANK(zestawienie!D75),"",zestawienie!D75)</f>
        <v/>
      </c>
      <c r="E67" s="84" t="str">
        <f t="shared" si="4"/>
        <v/>
      </c>
      <c r="F67" s="85" t="str">
        <f>IFERROR(N67*(analiza_1!AM75+analiza_1!AN75+analiza_1!AO75+IF(analiza_1!V75=1,$L$8,IF(analiza_1!V75=2,$L$9,IF(analiza_1!V75=3,$L$10,IF(analiza_1!V75=4,$L$11,50))))),"")</f>
        <v/>
      </c>
      <c r="H67" s="241"/>
      <c r="I67" s="241"/>
      <c r="J67" s="241"/>
      <c r="N67" s="245">
        <f t="shared" si="3"/>
        <v>1</v>
      </c>
    </row>
    <row r="68" spans="2:14">
      <c r="B68" s="95">
        <v>62</v>
      </c>
      <c r="C68" s="96" t="str">
        <f>IF(ISBLANK(analiza_1!C76),"",analiza_1!C76)</f>
        <v/>
      </c>
      <c r="D68" s="97" t="str">
        <f>IF(ISBLANK(zestawienie!D76),"",zestawienie!D76)</f>
        <v/>
      </c>
      <c r="E68" s="84" t="str">
        <f t="shared" si="4"/>
        <v/>
      </c>
      <c r="F68" s="85" t="str">
        <f>IFERROR(N68*(analiza_1!AM76+analiza_1!AN76+analiza_1!AO76+IF(analiza_1!V76=1,$L$8,IF(analiza_1!V76=2,$L$9,IF(analiza_1!V76=3,$L$10,IF(analiza_1!V76=4,$L$11,50))))),"")</f>
        <v/>
      </c>
      <c r="H68" s="241"/>
      <c r="I68" s="241"/>
      <c r="J68" s="241"/>
      <c r="N68" s="245">
        <f t="shared" si="3"/>
        <v>1</v>
      </c>
    </row>
    <row r="69" spans="2:14">
      <c r="B69" s="95">
        <v>63</v>
      </c>
      <c r="C69" s="96" t="str">
        <f>IF(ISBLANK(analiza_1!C77),"",analiza_1!C77)</f>
        <v/>
      </c>
      <c r="D69" s="97" t="str">
        <f>IF(ISBLANK(zestawienie!D77),"",zestawienie!D77)</f>
        <v/>
      </c>
      <c r="E69" s="84" t="str">
        <f t="shared" si="4"/>
        <v/>
      </c>
      <c r="F69" s="85" t="str">
        <f>IFERROR(N69*(analiza_1!AM77+analiza_1!AN77+analiza_1!AO77+IF(analiza_1!V77=1,$L$8,IF(analiza_1!V77=2,$L$9,IF(analiza_1!V77=3,$L$10,IF(analiza_1!V77=4,$L$11,50))))),"")</f>
        <v/>
      </c>
      <c r="H69" s="241"/>
      <c r="I69" s="241"/>
      <c r="J69" s="241"/>
      <c r="N69" s="245">
        <f t="shared" si="3"/>
        <v>1</v>
      </c>
    </row>
    <row r="70" spans="2:14">
      <c r="B70" s="95">
        <v>64</v>
      </c>
      <c r="C70" s="96" t="str">
        <f>IF(ISBLANK(analiza_1!C78),"",analiza_1!C78)</f>
        <v/>
      </c>
      <c r="D70" s="97" t="str">
        <f>IF(ISBLANK(zestawienie!D78),"",zestawienie!D78)</f>
        <v/>
      </c>
      <c r="E70" s="84" t="str">
        <f t="shared" si="4"/>
        <v/>
      </c>
      <c r="F70" s="85" t="str">
        <f>IFERROR(N70*(analiza_1!AM78+analiza_1!AN78+analiza_1!AO78+IF(analiza_1!V78=1,$L$8,IF(analiza_1!V78=2,$L$9,IF(analiza_1!V78=3,$L$10,IF(analiza_1!V78=4,$L$11,50))))),"")</f>
        <v/>
      </c>
      <c r="H70" s="241"/>
      <c r="I70" s="241"/>
      <c r="J70" s="241"/>
      <c r="N70" s="245">
        <f t="shared" si="3"/>
        <v>1</v>
      </c>
    </row>
    <row r="71" spans="2:14">
      <c r="B71" s="95">
        <v>65</v>
      </c>
      <c r="C71" s="96" t="str">
        <f>IF(ISBLANK(analiza_1!C79),"",analiza_1!C79)</f>
        <v/>
      </c>
      <c r="D71" s="97" t="str">
        <f>IF(ISBLANK(zestawienie!D79),"",zestawienie!D79)</f>
        <v/>
      </c>
      <c r="E71" s="84" t="str">
        <f t="shared" ref="E71:E93" si="5">IF(F71="","",IF(F71&gt;=$L$21,"I",IF(F71&gt;=$L$22,"II",IF(F71&gt;=$L$23,"III",IF(F71&gt;=$L$24,"IV","V")))))</f>
        <v/>
      </c>
      <c r="F71" s="85" t="str">
        <f>IFERROR(N71*(analiza_1!AM79+analiza_1!AN79+analiza_1!AO79+IF(analiza_1!V79=1,$L$8,IF(analiza_1!V79=2,$L$9,IF(analiza_1!V79=3,$L$10,IF(analiza_1!V79=4,$L$11,50))))),"")</f>
        <v/>
      </c>
      <c r="H71" s="241"/>
      <c r="I71" s="241"/>
      <c r="J71" s="241"/>
      <c r="N71" s="245">
        <f t="shared" si="3"/>
        <v>1</v>
      </c>
    </row>
    <row r="72" spans="2:14">
      <c r="B72" s="95">
        <v>66</v>
      </c>
      <c r="C72" s="96" t="str">
        <f>IF(ISBLANK(analiza_1!C80),"",analiza_1!C80)</f>
        <v/>
      </c>
      <c r="D72" s="97" t="str">
        <f>IF(ISBLANK(zestawienie!D80),"",zestawienie!D80)</f>
        <v/>
      </c>
      <c r="E72" s="84" t="str">
        <f t="shared" si="5"/>
        <v/>
      </c>
      <c r="F72" s="85" t="str">
        <f>IFERROR(N72*(analiza_1!AM80+analiza_1!AN80+analiza_1!AO80+IF(analiza_1!V80=1,$L$8,IF(analiza_1!V80=2,$L$9,IF(analiza_1!V80=3,$L$10,IF(analiza_1!V80=4,$L$11,50))))),"")</f>
        <v/>
      </c>
      <c r="H72" s="241"/>
      <c r="I72" s="241"/>
      <c r="J72" s="241"/>
      <c r="N72" s="245">
        <f t="shared" ref="N72:N93" si="6">IFERROR(VLOOKUP(D72, $K$15:$L$18, 2, FALSE),"")</f>
        <v>1</v>
      </c>
    </row>
    <row r="73" spans="2:14">
      <c r="B73" s="95">
        <v>67</v>
      </c>
      <c r="C73" s="96" t="str">
        <f>IF(ISBLANK(analiza_1!C81),"",analiza_1!C81)</f>
        <v/>
      </c>
      <c r="D73" s="97" t="str">
        <f>IF(ISBLANK(zestawienie!D81),"",zestawienie!D81)</f>
        <v/>
      </c>
      <c r="E73" s="84" t="str">
        <f t="shared" si="5"/>
        <v/>
      </c>
      <c r="F73" s="85" t="str">
        <f>IFERROR(N73*(analiza_1!AM81+analiza_1!AN81+analiza_1!AO81+IF(analiza_1!V81=1,$L$8,IF(analiza_1!V81=2,$L$9,IF(analiza_1!V81=3,$L$10,IF(analiza_1!V81=4,$L$11,50))))),"")</f>
        <v/>
      </c>
      <c r="H73" s="241"/>
      <c r="I73" s="241"/>
      <c r="J73" s="241"/>
      <c r="N73" s="245">
        <f t="shared" si="6"/>
        <v>1</v>
      </c>
    </row>
    <row r="74" spans="2:14">
      <c r="B74" s="95">
        <v>68</v>
      </c>
      <c r="C74" s="96" t="str">
        <f>IF(ISBLANK(analiza_1!C82),"",analiza_1!C82)</f>
        <v/>
      </c>
      <c r="D74" s="97" t="str">
        <f>IF(ISBLANK(zestawienie!D82),"",zestawienie!D82)</f>
        <v/>
      </c>
      <c r="E74" s="84" t="str">
        <f t="shared" si="5"/>
        <v/>
      </c>
      <c r="F74" s="85" t="str">
        <f>IFERROR(N74*(analiza_1!AM82+analiza_1!AN82+analiza_1!AO82+IF(analiza_1!V82=1,$L$8,IF(analiza_1!V82=2,$L$9,IF(analiza_1!V82=3,$L$10,IF(analiza_1!V82=4,$L$11,50))))),"")</f>
        <v/>
      </c>
      <c r="H74" s="241"/>
      <c r="I74" s="241"/>
      <c r="J74" s="241"/>
      <c r="N74" s="245">
        <f t="shared" si="6"/>
        <v>1</v>
      </c>
    </row>
    <row r="75" spans="2:14">
      <c r="B75" s="95">
        <v>69</v>
      </c>
      <c r="C75" s="96" t="str">
        <f>IF(ISBLANK(analiza_1!C83),"",analiza_1!C83)</f>
        <v/>
      </c>
      <c r="D75" s="97" t="str">
        <f>IF(ISBLANK(zestawienie!D83),"",zestawienie!D83)</f>
        <v/>
      </c>
      <c r="E75" s="84" t="str">
        <f t="shared" si="5"/>
        <v/>
      </c>
      <c r="F75" s="85" t="str">
        <f>IFERROR(N75*(analiza_1!AM83+analiza_1!AN83+analiza_1!AO83+IF(analiza_1!V83=1,$L$8,IF(analiza_1!V83=2,$L$9,IF(analiza_1!V83=3,$L$10,IF(analiza_1!V83=4,$L$11,50))))),"")</f>
        <v/>
      </c>
      <c r="H75" s="241"/>
      <c r="I75" s="241"/>
      <c r="J75" s="241"/>
      <c r="N75" s="245">
        <f t="shared" si="6"/>
        <v>1</v>
      </c>
    </row>
    <row r="76" spans="2:14">
      <c r="B76" s="95">
        <v>70</v>
      </c>
      <c r="C76" s="96" t="str">
        <f>IF(ISBLANK(analiza_1!C84),"",analiza_1!C84)</f>
        <v/>
      </c>
      <c r="D76" s="97" t="str">
        <f>IF(ISBLANK(zestawienie!D84),"",zestawienie!D84)</f>
        <v/>
      </c>
      <c r="E76" s="84" t="str">
        <f t="shared" si="5"/>
        <v/>
      </c>
      <c r="F76" s="85" t="str">
        <f>IFERROR(N76*(analiza_1!AM84+analiza_1!AN84+analiza_1!AO84+IF(analiza_1!V84=1,$L$8,IF(analiza_1!V84=2,$L$9,IF(analiza_1!V84=3,$L$10,IF(analiza_1!V84=4,$L$11,50))))),"")</f>
        <v/>
      </c>
      <c r="H76" s="241"/>
      <c r="I76" s="241"/>
      <c r="J76" s="241"/>
      <c r="N76" s="245">
        <f t="shared" si="6"/>
        <v>1</v>
      </c>
    </row>
    <row r="77" spans="2:14">
      <c r="B77" s="95">
        <v>71</v>
      </c>
      <c r="C77" s="96" t="str">
        <f>IF(ISBLANK(analiza_1!C85),"",analiza_1!C85)</f>
        <v/>
      </c>
      <c r="D77" s="97" t="str">
        <f>IF(ISBLANK(zestawienie!D85),"",zestawienie!D85)</f>
        <v/>
      </c>
      <c r="E77" s="84" t="str">
        <f t="shared" si="5"/>
        <v/>
      </c>
      <c r="F77" s="85" t="str">
        <f>IFERROR(N77*(analiza_1!AM85+analiza_1!AN85+analiza_1!AO85+IF(analiza_1!V85=1,$L$8,IF(analiza_1!V85=2,$L$9,IF(analiza_1!V85=3,$L$10,IF(analiza_1!V85=4,$L$11,50))))),"")</f>
        <v/>
      </c>
      <c r="H77" s="241"/>
      <c r="I77" s="241"/>
      <c r="J77" s="241"/>
      <c r="N77" s="245">
        <f t="shared" si="6"/>
        <v>1</v>
      </c>
    </row>
    <row r="78" spans="2:14">
      <c r="B78" s="95">
        <v>72</v>
      </c>
      <c r="C78" s="96" t="str">
        <f>IF(ISBLANK(analiza_1!C86),"",analiza_1!C86)</f>
        <v/>
      </c>
      <c r="D78" s="97" t="str">
        <f>IF(ISBLANK(zestawienie!D86),"",zestawienie!D86)</f>
        <v/>
      </c>
      <c r="E78" s="84" t="str">
        <f t="shared" si="5"/>
        <v/>
      </c>
      <c r="F78" s="85" t="str">
        <f>IFERROR(N78*(analiza_1!AM86+analiza_1!AN86+analiza_1!AO86+IF(analiza_1!V86=1,$L$8,IF(analiza_1!V86=2,$L$9,IF(analiza_1!V86=3,$L$10,IF(analiza_1!V86=4,$L$11,50))))),"")</f>
        <v/>
      </c>
      <c r="H78" s="241"/>
      <c r="I78" s="241"/>
      <c r="J78" s="241"/>
      <c r="N78" s="245">
        <f t="shared" si="6"/>
        <v>1</v>
      </c>
    </row>
    <row r="79" spans="2:14">
      <c r="B79" s="95">
        <v>73</v>
      </c>
      <c r="C79" s="96" t="str">
        <f>IF(ISBLANK(analiza_1!C87),"",analiza_1!C87)</f>
        <v/>
      </c>
      <c r="D79" s="97" t="str">
        <f>IF(ISBLANK(zestawienie!D87),"",zestawienie!D87)</f>
        <v/>
      </c>
      <c r="E79" s="84" t="str">
        <f t="shared" si="5"/>
        <v/>
      </c>
      <c r="F79" s="85" t="str">
        <f>IFERROR(N79*(analiza_1!AM87+analiza_1!AN87+analiza_1!AO87+IF(analiza_1!V87=1,$L$8,IF(analiza_1!V87=2,$L$9,IF(analiza_1!V87=3,$L$10,IF(analiza_1!V87=4,$L$11,50))))),"")</f>
        <v/>
      </c>
      <c r="H79" s="241"/>
      <c r="I79" s="241"/>
      <c r="J79" s="241"/>
      <c r="N79" s="245">
        <f t="shared" si="6"/>
        <v>1</v>
      </c>
    </row>
    <row r="80" spans="2:14">
      <c r="B80" s="95">
        <v>74</v>
      </c>
      <c r="C80" s="96" t="str">
        <f>IF(ISBLANK(analiza_1!C88),"",analiza_1!C88)</f>
        <v/>
      </c>
      <c r="D80" s="97" t="str">
        <f>IF(ISBLANK(zestawienie!D88),"",zestawienie!D88)</f>
        <v/>
      </c>
      <c r="E80" s="84" t="str">
        <f t="shared" si="5"/>
        <v/>
      </c>
      <c r="F80" s="85" t="str">
        <f>IFERROR(N80*(analiza_1!AM88+analiza_1!AN88+analiza_1!AO88+IF(analiza_1!V88=1,$L$8,IF(analiza_1!V88=2,$L$9,IF(analiza_1!V88=3,$L$10,IF(analiza_1!V88=4,$L$11,50))))),"")</f>
        <v/>
      </c>
      <c r="H80" s="241"/>
      <c r="I80" s="241"/>
      <c r="J80" s="241"/>
      <c r="N80" s="245">
        <f t="shared" si="6"/>
        <v>1</v>
      </c>
    </row>
    <row r="81" spans="2:14">
      <c r="B81" s="95">
        <v>75</v>
      </c>
      <c r="C81" s="96" t="str">
        <f>IF(ISBLANK(analiza_1!C89),"",analiza_1!C89)</f>
        <v/>
      </c>
      <c r="D81" s="97" t="str">
        <f>IF(ISBLANK(zestawienie!D89),"",zestawienie!D89)</f>
        <v/>
      </c>
      <c r="E81" s="84" t="str">
        <f t="shared" si="5"/>
        <v/>
      </c>
      <c r="F81" s="85" t="str">
        <f>IFERROR(N81*(analiza_1!AM89+analiza_1!AN89+analiza_1!AO89+IF(analiza_1!V89=1,$L$8,IF(analiza_1!V89=2,$L$9,IF(analiza_1!V89=3,$L$10,IF(analiza_1!V89=4,$L$11,50))))),"")</f>
        <v/>
      </c>
      <c r="H81" s="241"/>
      <c r="I81" s="241"/>
      <c r="J81" s="241"/>
      <c r="N81" s="245">
        <f t="shared" si="6"/>
        <v>1</v>
      </c>
    </row>
    <row r="82" spans="2:14">
      <c r="B82" s="95">
        <v>76</v>
      </c>
      <c r="C82" s="96" t="str">
        <f>IF(ISBLANK(analiza_1!C90),"",analiza_1!C90)</f>
        <v/>
      </c>
      <c r="D82" s="97" t="str">
        <f>IF(ISBLANK(zestawienie!D90),"",zestawienie!D90)</f>
        <v/>
      </c>
      <c r="E82" s="84" t="str">
        <f t="shared" si="5"/>
        <v/>
      </c>
      <c r="F82" s="85" t="str">
        <f>IFERROR(N82*(analiza_1!AM90+analiza_1!AN90+analiza_1!AO90+IF(analiza_1!V90=1,$L$8,IF(analiza_1!V90=2,$L$9,IF(analiza_1!V90=3,$L$10,IF(analiza_1!V90=4,$L$11,50))))),"")</f>
        <v/>
      </c>
      <c r="H82" s="241"/>
      <c r="I82" s="241"/>
      <c r="J82" s="241"/>
      <c r="N82" s="245">
        <f t="shared" si="6"/>
        <v>1</v>
      </c>
    </row>
    <row r="83" spans="2:14">
      <c r="B83" s="95">
        <v>77</v>
      </c>
      <c r="C83" s="96" t="str">
        <f>IF(ISBLANK(analiza_1!C91),"",analiza_1!C91)</f>
        <v/>
      </c>
      <c r="D83" s="97" t="str">
        <f>IF(ISBLANK(zestawienie!D91),"",zestawienie!D91)</f>
        <v/>
      </c>
      <c r="E83" s="84" t="str">
        <f t="shared" si="5"/>
        <v/>
      </c>
      <c r="F83" s="85" t="str">
        <f>IFERROR(N83*(analiza_1!AM91+analiza_1!AN91+analiza_1!AO91+IF(analiza_1!V91=1,$L$8,IF(analiza_1!V91=2,$L$9,IF(analiza_1!V91=3,$L$10,IF(analiza_1!V91=4,$L$11,50))))),"")</f>
        <v/>
      </c>
      <c r="H83" s="241"/>
      <c r="I83" s="241"/>
      <c r="J83" s="241"/>
      <c r="N83" s="245">
        <f t="shared" si="6"/>
        <v>1</v>
      </c>
    </row>
    <row r="84" spans="2:14">
      <c r="B84" s="95">
        <v>78</v>
      </c>
      <c r="C84" s="96" t="str">
        <f>IF(ISBLANK(analiza_1!C92),"",analiza_1!C92)</f>
        <v/>
      </c>
      <c r="D84" s="97" t="str">
        <f>IF(ISBLANK(zestawienie!D92),"",zestawienie!D92)</f>
        <v/>
      </c>
      <c r="E84" s="84" t="str">
        <f t="shared" si="5"/>
        <v/>
      </c>
      <c r="F84" s="85" t="str">
        <f>IFERROR(N84*(analiza_1!AM92+analiza_1!AN92+analiza_1!AO92+IF(analiza_1!V92=1,$L$8,IF(analiza_1!V92=2,$L$9,IF(analiza_1!V92=3,$L$10,IF(analiza_1!V92=4,$L$11,50))))),"")</f>
        <v/>
      </c>
      <c r="H84" s="241"/>
      <c r="I84" s="241"/>
      <c r="J84" s="241"/>
      <c r="N84" s="245">
        <f t="shared" si="6"/>
        <v>1</v>
      </c>
    </row>
    <row r="85" spans="2:14">
      <c r="B85" s="95">
        <v>79</v>
      </c>
      <c r="C85" s="96" t="str">
        <f>IF(ISBLANK(analiza_1!C93),"",analiza_1!C93)</f>
        <v/>
      </c>
      <c r="D85" s="97" t="str">
        <f>IF(ISBLANK(zestawienie!D93),"",zestawienie!D93)</f>
        <v/>
      </c>
      <c r="E85" s="84" t="str">
        <f t="shared" si="5"/>
        <v/>
      </c>
      <c r="F85" s="85" t="str">
        <f>IFERROR(N85*(analiza_1!AM93+analiza_1!AN93+analiza_1!AO93+IF(analiza_1!V93=1,$L$8,IF(analiza_1!V93=2,$L$9,IF(analiza_1!V93=3,$L$10,IF(analiza_1!V93=4,$L$11,50))))),"")</f>
        <v/>
      </c>
      <c r="H85" s="241"/>
      <c r="I85" s="241"/>
      <c r="J85" s="241"/>
      <c r="N85" s="245">
        <f t="shared" si="6"/>
        <v>1</v>
      </c>
    </row>
    <row r="86" spans="2:14">
      <c r="B86" s="95">
        <v>80</v>
      </c>
      <c r="C86" s="96" t="str">
        <f>IF(ISBLANK(analiza_1!C94),"",analiza_1!C94)</f>
        <v/>
      </c>
      <c r="D86" s="97" t="str">
        <f>IF(ISBLANK(zestawienie!D94),"",zestawienie!D94)</f>
        <v/>
      </c>
      <c r="E86" s="84" t="str">
        <f t="shared" si="5"/>
        <v/>
      </c>
      <c r="F86" s="85" t="str">
        <f>IFERROR(N86*(analiza_1!AM94+analiza_1!AN94+analiza_1!AO94+IF(analiza_1!V94=1,$L$8,IF(analiza_1!V94=2,$L$9,IF(analiza_1!V94=3,$L$10,IF(analiza_1!V94=4,$L$11,50))))),"")</f>
        <v/>
      </c>
      <c r="H86" s="241"/>
      <c r="I86" s="241"/>
      <c r="J86" s="241"/>
      <c r="N86" s="245">
        <f t="shared" si="6"/>
        <v>1</v>
      </c>
    </row>
    <row r="87" spans="2:14">
      <c r="B87" s="95">
        <v>81</v>
      </c>
      <c r="C87" s="96" t="str">
        <f>IF(ISBLANK(analiza_1!C95),"",analiza_1!C95)</f>
        <v/>
      </c>
      <c r="D87" s="97" t="str">
        <f>IF(ISBLANK(zestawienie!D95),"",zestawienie!D95)</f>
        <v/>
      </c>
      <c r="E87" s="84" t="str">
        <f t="shared" si="5"/>
        <v/>
      </c>
      <c r="F87" s="85" t="str">
        <f>IFERROR(N87*(analiza_1!AM95+analiza_1!AN95+analiza_1!AO95+IF(analiza_1!V95=1,$L$8,IF(analiza_1!V95=2,$L$9,IF(analiza_1!V95=3,$L$10,IF(analiza_1!V95=4,$L$11,50))))),"")</f>
        <v/>
      </c>
      <c r="H87" s="241"/>
      <c r="I87" s="241"/>
      <c r="J87" s="241"/>
      <c r="N87" s="245">
        <f t="shared" si="6"/>
        <v>1</v>
      </c>
    </row>
    <row r="88" spans="2:14">
      <c r="B88" s="95">
        <v>82</v>
      </c>
      <c r="C88" s="96" t="str">
        <f>IF(ISBLANK(analiza_1!C96),"",analiza_1!C96)</f>
        <v/>
      </c>
      <c r="D88" s="97" t="str">
        <f>IF(ISBLANK(zestawienie!D96),"",zestawienie!D96)</f>
        <v/>
      </c>
      <c r="E88" s="84" t="str">
        <f t="shared" si="5"/>
        <v/>
      </c>
      <c r="F88" s="85" t="str">
        <f>IFERROR(N88*(analiza_1!AM96+analiza_1!AN96+analiza_1!AO96+IF(analiza_1!V96=1,$L$8,IF(analiza_1!V96=2,$L$9,IF(analiza_1!V96=3,$L$10,IF(analiza_1!V96=4,$L$11,50))))),"")</f>
        <v/>
      </c>
      <c r="H88" s="241"/>
      <c r="I88" s="241"/>
      <c r="J88" s="241"/>
      <c r="N88" s="245">
        <f t="shared" si="6"/>
        <v>1</v>
      </c>
    </row>
    <row r="89" spans="2:14">
      <c r="B89" s="95">
        <v>83</v>
      </c>
      <c r="C89" s="96" t="str">
        <f>IF(ISBLANK(analiza_1!C97),"",analiza_1!C97)</f>
        <v/>
      </c>
      <c r="D89" s="97" t="str">
        <f>IF(ISBLANK(zestawienie!D97),"",zestawienie!D97)</f>
        <v/>
      </c>
      <c r="E89" s="84" t="str">
        <f t="shared" si="5"/>
        <v/>
      </c>
      <c r="F89" s="85" t="str">
        <f>IFERROR(N89*(analiza_1!AM97+analiza_1!AN97+analiza_1!AO97+IF(analiza_1!V97=1,$L$8,IF(analiza_1!V97=2,$L$9,IF(analiza_1!V97=3,$L$10,IF(analiza_1!V97=4,$L$11,50))))),"")</f>
        <v/>
      </c>
      <c r="H89" s="241"/>
      <c r="I89" s="241"/>
      <c r="J89" s="241"/>
      <c r="N89" s="245">
        <f t="shared" si="6"/>
        <v>1</v>
      </c>
    </row>
    <row r="90" spans="2:14">
      <c r="B90" s="95">
        <v>84</v>
      </c>
      <c r="C90" s="96" t="str">
        <f>IF(ISBLANK(analiza_1!C98),"",analiza_1!C98)</f>
        <v/>
      </c>
      <c r="D90" s="97" t="str">
        <f>IF(ISBLANK(zestawienie!D98),"",zestawienie!D98)</f>
        <v/>
      </c>
      <c r="E90" s="84" t="str">
        <f t="shared" si="5"/>
        <v/>
      </c>
      <c r="F90" s="85" t="str">
        <f>IFERROR(N90*(analiza_1!AM98+analiza_1!AN98+analiza_1!AO98+IF(analiza_1!V98=1,$L$8,IF(analiza_1!V98=2,$L$9,IF(analiza_1!V98=3,$L$10,IF(analiza_1!V98=4,$L$11,50))))),"")</f>
        <v/>
      </c>
      <c r="H90" s="241"/>
      <c r="I90" s="241"/>
      <c r="J90" s="241"/>
      <c r="N90" s="245">
        <f t="shared" si="6"/>
        <v>1</v>
      </c>
    </row>
    <row r="91" spans="2:14">
      <c r="B91" s="95">
        <v>85</v>
      </c>
      <c r="C91" s="96" t="str">
        <f>IF(ISBLANK(analiza_1!C99),"",analiza_1!C99)</f>
        <v/>
      </c>
      <c r="D91" s="97" t="str">
        <f>IF(ISBLANK(zestawienie!D99),"",zestawienie!D99)</f>
        <v/>
      </c>
      <c r="E91" s="84" t="str">
        <f t="shared" si="5"/>
        <v/>
      </c>
      <c r="F91" s="85" t="str">
        <f>IFERROR(N91*(analiza_1!AM99+analiza_1!AN99+analiza_1!AO99+IF(analiza_1!V99=1,$L$8,IF(analiza_1!V99=2,$L$9,IF(analiza_1!V99=3,$L$10,IF(analiza_1!V99=4,$L$11,50))))),"")</f>
        <v/>
      </c>
      <c r="H91" s="241"/>
      <c r="I91" s="241"/>
      <c r="J91" s="241"/>
      <c r="N91" s="245">
        <f t="shared" si="6"/>
        <v>1</v>
      </c>
    </row>
    <row r="92" spans="2:14">
      <c r="B92" s="95">
        <v>86</v>
      </c>
      <c r="C92" s="96" t="str">
        <f>IF(ISBLANK(analiza_1!C100),"",analiza_1!C100)</f>
        <v/>
      </c>
      <c r="D92" s="97" t="str">
        <f>IF(ISBLANK(zestawienie!D100),"",zestawienie!D100)</f>
        <v/>
      </c>
      <c r="E92" s="84" t="str">
        <f t="shared" si="5"/>
        <v/>
      </c>
      <c r="F92" s="85" t="str">
        <f>IFERROR(N92*(analiza_1!AM100+analiza_1!AN100+analiza_1!AO100+IF(analiza_1!V100=1,$L$8,IF(analiza_1!V100=2,$L$9,IF(analiza_1!V100=3,$L$10,IF(analiza_1!V100=4,$L$11,50))))),"")</f>
        <v/>
      </c>
      <c r="H92" s="241"/>
      <c r="I92" s="241"/>
      <c r="J92" s="241"/>
      <c r="N92" s="245">
        <f t="shared" si="6"/>
        <v>1</v>
      </c>
    </row>
    <row r="93" spans="2:14" ht="15" thickBot="1">
      <c r="B93" s="98">
        <v>87</v>
      </c>
      <c r="C93" s="99" t="str">
        <f>IF(ISBLANK(analiza_1!C101),"",analiza_1!C101)</f>
        <v/>
      </c>
      <c r="D93" s="100" t="str">
        <f>IF(ISBLANK(zestawienie!D101),"",zestawienie!D101)</f>
        <v/>
      </c>
      <c r="E93" s="86" t="str">
        <f t="shared" si="5"/>
        <v/>
      </c>
      <c r="F93" s="87" t="str">
        <f>IFERROR(N93*(analiza_1!AM101+analiza_1!AN101+analiza_1!AO101+IF(analiza_1!V101=1,$L$8,IF(analiza_1!V101=2,$L$9,IF(analiza_1!V101=3,$L$10,IF(analiza_1!V101=4,$L$11,50))))),"")</f>
        <v/>
      </c>
      <c r="H93" s="241"/>
      <c r="I93" s="241"/>
      <c r="J93" s="241"/>
      <c r="N93" s="245">
        <f t="shared" si="6"/>
        <v>1</v>
      </c>
    </row>
  </sheetData>
  <mergeCells count="5">
    <mergeCell ref="B2:L2"/>
    <mergeCell ref="K6:L6"/>
    <mergeCell ref="K14:L14"/>
    <mergeCell ref="K20:L20"/>
    <mergeCell ref="K7:L7"/>
  </mergeCells>
  <conditionalFormatting sqref="K18">
    <cfRule type="containsText" dxfId="5" priority="2" operator="containsText" text="brak">
      <formula>NOT(ISERROR(SEARCH("brak",K18)))</formula>
    </cfRule>
  </conditionalFormatting>
  <conditionalFormatting sqref="L18">
    <cfRule type="expression" dxfId="4" priority="1">
      <formula>$K$18="brak"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T93"/>
  <sheetViews>
    <sheetView topLeftCell="C1" workbookViewId="0">
      <selection activeCell="M25" sqref="M25"/>
    </sheetView>
  </sheetViews>
  <sheetFormatPr defaultRowHeight="14.25"/>
  <cols>
    <col min="3" max="3" width="35.75" customWidth="1"/>
    <col min="4" max="4" width="11.75" customWidth="1"/>
    <col min="5" max="5" width="10.625" customWidth="1"/>
    <col min="6" max="6" width="8.75" customWidth="1"/>
    <col min="7" max="7" width="9.25" customWidth="1"/>
    <col min="8" max="8" width="11.5" bestFit="1" customWidth="1"/>
    <col min="12" max="12" width="13.75" customWidth="1"/>
    <col min="13" max="15" width="14.5" customWidth="1"/>
    <col min="17" max="20" width="8.75" customWidth="1"/>
  </cols>
  <sheetData>
    <row r="1" spans="1:20">
      <c r="A1" s="75"/>
      <c r="B1" s="75"/>
      <c r="C1" s="75"/>
      <c r="D1" s="75"/>
      <c r="E1" s="75"/>
      <c r="F1" s="75"/>
      <c r="G1" s="75"/>
      <c r="H1" s="75"/>
      <c r="I1" s="75"/>
    </row>
    <row r="2" spans="1:20" ht="20.25">
      <c r="A2" s="75"/>
      <c r="B2" s="300" t="s">
        <v>202</v>
      </c>
      <c r="C2" s="300"/>
      <c r="D2" s="300"/>
      <c r="E2" s="300"/>
      <c r="F2" s="300"/>
      <c r="G2" s="300"/>
      <c r="H2" s="300"/>
      <c r="I2" s="300"/>
    </row>
    <row r="3" spans="1:20" ht="15">
      <c r="A3" s="75"/>
      <c r="B3" s="88" t="s">
        <v>185</v>
      </c>
      <c r="C3" s="75"/>
      <c r="D3" s="75"/>
      <c r="E3" s="75"/>
      <c r="F3" s="75"/>
      <c r="G3" s="75"/>
      <c r="H3" s="75"/>
      <c r="I3" s="75"/>
      <c r="K3">
        <f>(Q7*analiza_1!AA15+R7*analiza_1!AB15+S7*analiza_1!AC15+T7*analiza_1!AD15)</f>
        <v>40</v>
      </c>
    </row>
    <row r="4" spans="1:20">
      <c r="A4" s="75"/>
      <c r="B4" s="75"/>
      <c r="C4" s="75"/>
      <c r="D4" s="75"/>
      <c r="E4" s="75"/>
      <c r="F4" s="75"/>
      <c r="G4" s="75"/>
      <c r="H4" s="75"/>
      <c r="I4" s="75"/>
    </row>
    <row r="5" spans="1:20" ht="15.75" thickBot="1">
      <c r="A5" s="75"/>
      <c r="B5" s="75"/>
      <c r="C5" s="75"/>
      <c r="D5" s="313" t="s">
        <v>186</v>
      </c>
      <c r="E5" s="313"/>
      <c r="F5" s="313"/>
      <c r="G5" s="313"/>
      <c r="H5" s="75"/>
      <c r="I5" s="75"/>
      <c r="Q5" s="312" t="s">
        <v>268</v>
      </c>
      <c r="R5" s="312"/>
      <c r="S5" s="312"/>
      <c r="T5" s="312"/>
    </row>
    <row r="6" spans="1:20" ht="18.75" thickBot="1">
      <c r="A6" s="75"/>
      <c r="B6" s="109" t="s">
        <v>114</v>
      </c>
      <c r="C6" s="110" t="s">
        <v>144</v>
      </c>
      <c r="D6" s="111" t="s">
        <v>157</v>
      </c>
      <c r="E6" s="111" t="s">
        <v>158</v>
      </c>
      <c r="F6" s="111" t="s">
        <v>159</v>
      </c>
      <c r="G6" s="111" t="s">
        <v>160</v>
      </c>
      <c r="H6" s="112" t="s">
        <v>148</v>
      </c>
      <c r="I6" s="113" t="s">
        <v>134</v>
      </c>
      <c r="L6" s="308" t="s">
        <v>162</v>
      </c>
      <c r="M6" s="309"/>
      <c r="N6" s="266"/>
      <c r="O6" s="266"/>
      <c r="Q6" s="248" t="s">
        <v>247</v>
      </c>
      <c r="R6" s="248" t="s">
        <v>246</v>
      </c>
      <c r="S6" s="248" t="s">
        <v>244</v>
      </c>
      <c r="T6" s="248" t="s">
        <v>245</v>
      </c>
    </row>
    <row r="7" spans="1:20" ht="15">
      <c r="B7" s="104">
        <v>1</v>
      </c>
      <c r="C7" s="105" t="str">
        <f>IF(ISBLANK(analiza_1!C15),"",analiza_1!C15)</f>
        <v>Zakład najgorszy</v>
      </c>
      <c r="D7" s="106" t="s">
        <v>152</v>
      </c>
      <c r="E7" s="106" t="s">
        <v>152</v>
      </c>
      <c r="F7" s="106" t="s">
        <v>152</v>
      </c>
      <c r="G7" s="106" t="s">
        <v>152</v>
      </c>
      <c r="H7" s="107" t="str">
        <f t="shared" ref="H7" si="0">IF(I7="","",IF(I7&gt;=$M$21,"I",IF(I7&gt;=$M$22,"II",IF(I7&gt;=$M$23,"III",IF(I7&gt;=$M$24,"IV",IF(I7&gt;=$M$25,"V",""))))))</f>
        <v>I</v>
      </c>
      <c r="I7" s="108">
        <f>IFERROR((Q7*analiza_1!AA15+R7*analiza_1!AB15+S7*analiza_1!AC15+T7*analiza_1!AD15)+(analiza_1!AM15+analiza_1!Z15+analiza_1!AO15+IF(analiza_1!V15=5,$M$12,IF(analiza_1!V15=4,$M$11,IF(analiza_1!V15=3,$M$10,IF(analiza_1!V15=2,$M$9,0))))),"")</f>
        <v>110</v>
      </c>
      <c r="L7" s="310" t="s">
        <v>179</v>
      </c>
      <c r="M7" s="311"/>
      <c r="N7" s="156"/>
      <c r="O7" s="156"/>
      <c r="Q7" s="247">
        <f>IFERROR(VLOOKUP(D7, $L$15:$M$18, 2, FALSE),"")</f>
        <v>1</v>
      </c>
      <c r="R7" s="247">
        <f>IFERROR(VLOOKUP(E7, $L$15:$M$18, 2, FALSE),"")</f>
        <v>1</v>
      </c>
      <c r="S7" s="247">
        <f>IFERROR(VLOOKUP(F7, $L$15:$M$18, 2, FALSE),"")</f>
        <v>1</v>
      </c>
      <c r="T7" s="247">
        <f>IFERROR(VLOOKUP(G7, $L$15:$M$18, 2, FALSE),"")</f>
        <v>1</v>
      </c>
    </row>
    <row r="8" spans="1:20">
      <c r="B8" s="95">
        <v>2</v>
      </c>
      <c r="C8" s="96" t="str">
        <f>IF(ISBLANK(analiza_1!C16),"",analiza_1!C16)</f>
        <v>Zakład najlepszy</v>
      </c>
      <c r="D8" s="103" t="s">
        <v>152</v>
      </c>
      <c r="E8" s="103" t="s">
        <v>152</v>
      </c>
      <c r="F8" s="103" t="s">
        <v>152</v>
      </c>
      <c r="G8" s="103" t="s">
        <v>152</v>
      </c>
      <c r="H8" s="107" t="str">
        <f t="shared" ref="H8:H38" si="1">IF(I8="","",IF(I8&gt;=$M$21,"I",IF(I8&gt;=$M$22,"II",IF(I8&gt;=$M$23,"III",IF(I8&gt;=$M$24,"IV",IF(I8&gt;=$M$25,"V",""))))))</f>
        <v>V</v>
      </c>
      <c r="I8" s="108">
        <f>IFERROR((Q8*analiza_1!AA16+R8*analiza_1!AB16+S8*analiza_1!AC16+T8*analiza_1!AD16)+(analiza_1!AM16+analiza_1!Z16+analiza_1!AO16+IF(analiza_1!V16=5,$M$12,IF(analiza_1!V16=4,$M$11,IF(analiza_1!V16=3,$M$10,IF(analiza_1!V16=2,$M$9,0))))),"")</f>
        <v>7</v>
      </c>
      <c r="L8" s="101" t="s">
        <v>180</v>
      </c>
      <c r="M8" s="73">
        <v>0</v>
      </c>
      <c r="N8" s="33"/>
      <c r="O8" s="33"/>
      <c r="Q8" s="247">
        <f t="shared" ref="Q8:Q71" si="2">IFERROR(VLOOKUP(D8, $L$15:$M$18, 2, FALSE),"")</f>
        <v>1</v>
      </c>
      <c r="R8" s="247">
        <f t="shared" ref="R8:R71" si="3">IFERROR(VLOOKUP(E8, $L$15:$M$18, 2, FALSE),"")</f>
        <v>1</v>
      </c>
      <c r="S8" s="247">
        <f t="shared" ref="S8:S71" si="4">IFERROR(VLOOKUP(F8, $L$15:$M$18, 2, FALSE),"")</f>
        <v>1</v>
      </c>
      <c r="T8" s="247">
        <f t="shared" ref="T8:T71" si="5">IFERROR(VLOOKUP(G8, $L$15:$M$18, 2, FALSE),"")</f>
        <v>1</v>
      </c>
    </row>
    <row r="9" spans="1:20">
      <c r="B9" s="95">
        <v>3</v>
      </c>
      <c r="C9" s="96" t="str">
        <f>IF(ISBLANK(analiza_1!C17),"",analiza_1!C17)</f>
        <v>Cukrownia Glinojeck</v>
      </c>
      <c r="D9" s="103" t="s">
        <v>152</v>
      </c>
      <c r="E9" s="103" t="s">
        <v>152</v>
      </c>
      <c r="F9" s="103" t="s">
        <v>152</v>
      </c>
      <c r="G9" s="103" t="s">
        <v>152</v>
      </c>
      <c r="H9" s="107" t="str">
        <f t="shared" si="1"/>
        <v>I</v>
      </c>
      <c r="I9" s="108">
        <f>IFERROR((Q9*analiza_1!AA17+R9*analiza_1!AB17+S9*analiza_1!AC17+T9*analiza_1!AD17)+(analiza_1!AM17+analiza_1!Z17+analiza_1!AO17+IF(analiza_1!V17=5,$M$12,IF(analiza_1!V17=4,$M$11,IF(analiza_1!V17=3,$M$10,IF(analiza_1!V17=2,$M$9,0))))),"")</f>
        <v>66</v>
      </c>
      <c r="L9" s="101" t="s">
        <v>181</v>
      </c>
      <c r="M9" s="73">
        <v>3</v>
      </c>
      <c r="N9" s="33"/>
      <c r="O9" s="33"/>
      <c r="Q9" s="247">
        <f t="shared" si="2"/>
        <v>1</v>
      </c>
      <c r="R9" s="247">
        <f t="shared" si="3"/>
        <v>1</v>
      </c>
      <c r="S9" s="247">
        <f t="shared" si="4"/>
        <v>1</v>
      </c>
      <c r="T9" s="247">
        <f t="shared" si="5"/>
        <v>1</v>
      </c>
    </row>
    <row r="10" spans="1:20">
      <c r="B10" s="95">
        <v>4</v>
      </c>
      <c r="C10" s="96" t="str">
        <f>IF(ISBLANK(analiza_1!C18),"",analiza_1!C18)</f>
        <v>BAUER</v>
      </c>
      <c r="D10" s="103" t="s">
        <v>152</v>
      </c>
      <c r="E10" s="103" t="s">
        <v>152</v>
      </c>
      <c r="F10" s="103" t="s">
        <v>152</v>
      </c>
      <c r="G10" s="103" t="s">
        <v>152</v>
      </c>
      <c r="H10" s="107" t="str">
        <f t="shared" si="1"/>
        <v>I</v>
      </c>
      <c r="I10" s="108">
        <f>IFERROR((Q10*analiza_1!AA18+R10*analiza_1!AB18+S10*analiza_1!AC18+T10*analiza_1!AD18)+(analiza_1!AM18+analiza_1!Z18+analiza_1!AO18+IF(analiza_1!V18=5,$M$12,IF(analiza_1!V18=4,$M$11,IF(analiza_1!V18=3,$M$10,IF(analiza_1!V18=2,$M$9,0))))),"")</f>
        <v>65</v>
      </c>
      <c r="L10" s="101" t="s">
        <v>182</v>
      </c>
      <c r="M10" s="73">
        <v>5</v>
      </c>
      <c r="N10" s="33"/>
      <c r="O10" s="33"/>
      <c r="Q10" s="247">
        <f t="shared" si="2"/>
        <v>1</v>
      </c>
      <c r="R10" s="247">
        <f t="shared" si="3"/>
        <v>1</v>
      </c>
      <c r="S10" s="247">
        <f t="shared" si="4"/>
        <v>1</v>
      </c>
      <c r="T10" s="247">
        <f t="shared" si="5"/>
        <v>1</v>
      </c>
    </row>
    <row r="11" spans="1:20">
      <c r="B11" s="95">
        <v>5</v>
      </c>
      <c r="C11" s="96" t="str">
        <f>IF(ISBLANK(analiza_1!C19),"",analiza_1!C19)</f>
        <v>Ferma Drobiu Kondrajec Pański</v>
      </c>
      <c r="D11" s="103" t="s">
        <v>152</v>
      </c>
      <c r="E11" s="103" t="s">
        <v>152</v>
      </c>
      <c r="F11" s="103" t="s">
        <v>152</v>
      </c>
      <c r="G11" s="103" t="s">
        <v>152</v>
      </c>
      <c r="H11" s="107" t="str">
        <f t="shared" si="1"/>
        <v>II</v>
      </c>
      <c r="I11" s="108">
        <f>IFERROR((Q11*analiza_1!AA19+R11*analiza_1!AB19+S11*analiza_1!AC19+T11*analiza_1!AD19)+(analiza_1!AM19+analiza_1!Z19+analiza_1!AO19+IF(analiza_1!V19=5,$M$12,IF(analiza_1!V19=4,$M$11,IF(analiza_1!V19=3,$M$10,IF(analiza_1!V19=2,$M$9,0))))),"")</f>
        <v>59</v>
      </c>
      <c r="L11" s="101" t="s">
        <v>183</v>
      </c>
      <c r="M11" s="73">
        <v>10</v>
      </c>
      <c r="N11" s="33"/>
      <c r="O11" s="33"/>
      <c r="Q11" s="247">
        <f t="shared" si="2"/>
        <v>1</v>
      </c>
      <c r="R11" s="247">
        <f t="shared" si="3"/>
        <v>1</v>
      </c>
      <c r="S11" s="247">
        <f t="shared" si="4"/>
        <v>1</v>
      </c>
      <c r="T11" s="247">
        <f t="shared" si="5"/>
        <v>1</v>
      </c>
    </row>
    <row r="12" spans="1:20" ht="15" thickBot="1">
      <c r="B12" s="95">
        <v>6</v>
      </c>
      <c r="C12" s="96" t="str">
        <f>IF(ISBLANK(analiza_1!C20),"",analiza_1!C20)</f>
        <v>PEC Ciechanów</v>
      </c>
      <c r="D12" s="103" t="s">
        <v>152</v>
      </c>
      <c r="E12" s="103" t="s">
        <v>152</v>
      </c>
      <c r="F12" s="103" t="s">
        <v>152</v>
      </c>
      <c r="G12" s="103" t="s">
        <v>152</v>
      </c>
      <c r="H12" s="107" t="str">
        <f t="shared" si="1"/>
        <v>II</v>
      </c>
      <c r="I12" s="108">
        <f>IFERROR((Q12*analiza_1!AA20+R12*analiza_1!AB20+S12*analiza_1!AC20+T12*analiza_1!AD20)+(analiza_1!AM20+analiza_1!Z20+analiza_1!AO20+IF(analiza_1!V20=5,$M$12,IF(analiza_1!V20=4,$M$11,IF(analiza_1!V20=3,$M$10,IF(analiza_1!V20=2,$M$9,0))))),"")</f>
        <v>51</v>
      </c>
      <c r="L12" s="102" t="s">
        <v>184</v>
      </c>
      <c r="M12" s="74">
        <v>20</v>
      </c>
      <c r="N12" s="33"/>
      <c r="O12" s="33"/>
      <c r="Q12" s="247">
        <f t="shared" si="2"/>
        <v>1</v>
      </c>
      <c r="R12" s="247">
        <f t="shared" si="3"/>
        <v>1</v>
      </c>
      <c r="S12" s="247">
        <f t="shared" si="4"/>
        <v>1</v>
      </c>
      <c r="T12" s="247">
        <f t="shared" si="5"/>
        <v>1</v>
      </c>
    </row>
    <row r="13" spans="1:20" ht="15" thickBot="1">
      <c r="B13" s="95">
        <v>7</v>
      </c>
      <c r="C13" s="96" t="str">
        <f>IF(ISBLANK(analiza_1!C21),"",analiza_1!C21)</f>
        <v>Zakład Rzeźniczo-Wędliniarski Gotardy</v>
      </c>
      <c r="D13" s="103" t="s">
        <v>152</v>
      </c>
      <c r="E13" s="103" t="s">
        <v>152</v>
      </c>
      <c r="F13" s="103" t="s">
        <v>152</v>
      </c>
      <c r="G13" s="103" t="s">
        <v>152</v>
      </c>
      <c r="H13" s="107" t="str">
        <f t="shared" si="1"/>
        <v>II</v>
      </c>
      <c r="I13" s="108">
        <f>IFERROR((Q13*analiza_1!AA21+R13*analiza_1!AB21+S13*analiza_1!AC21+T13*analiza_1!AD21)+(analiza_1!AM21+analiza_1!Z21+analiza_1!AO21+IF(analiza_1!V21=5,$M$12,IF(analiza_1!V21=4,$M$11,IF(analiza_1!V21=3,$M$10,IF(analiza_1!V21=2,$M$9,0))))),"")</f>
        <v>51</v>
      </c>
      <c r="L13" s="267"/>
      <c r="M13" s="268"/>
      <c r="N13" s="260"/>
      <c r="O13" s="260"/>
      <c r="Q13" s="247">
        <f t="shared" si="2"/>
        <v>1</v>
      </c>
      <c r="R13" s="247">
        <f t="shared" si="3"/>
        <v>1</v>
      </c>
      <c r="S13" s="247">
        <f t="shared" si="4"/>
        <v>1</v>
      </c>
      <c r="T13" s="247">
        <f t="shared" si="5"/>
        <v>1</v>
      </c>
    </row>
    <row r="14" spans="1:20" ht="15">
      <c r="B14" s="95">
        <v>8</v>
      </c>
      <c r="C14" s="96" t="str">
        <f>IF(ISBLANK(analiza_1!C22),"",analiza_1!C22)</f>
        <v>Autozłom Ciechanów</v>
      </c>
      <c r="D14" s="103" t="s">
        <v>152</v>
      </c>
      <c r="E14" s="103" t="s">
        <v>152</v>
      </c>
      <c r="F14" s="103" t="s">
        <v>152</v>
      </c>
      <c r="G14" s="103" t="s">
        <v>152</v>
      </c>
      <c r="H14" s="107" t="str">
        <f t="shared" si="1"/>
        <v>III</v>
      </c>
      <c r="I14" s="108">
        <f>IFERROR((Q14*analiza_1!AA22+R14*analiza_1!AB22+S14*analiza_1!AC22+T14*analiza_1!AD22)+(analiza_1!AM22+analiza_1!Z22+analiza_1!AO22+IF(analiza_1!V22=5,$M$12,IF(analiza_1!V22=4,$M$11,IF(analiza_1!V22=3,$M$10,IF(analiza_1!V22=2,$M$9,0))))),"")</f>
        <v>38</v>
      </c>
      <c r="L14" s="306" t="s">
        <v>167</v>
      </c>
      <c r="M14" s="307"/>
      <c r="N14" s="156"/>
      <c r="O14" s="156"/>
      <c r="Q14" s="247">
        <f t="shared" si="2"/>
        <v>1</v>
      </c>
      <c r="R14" s="247">
        <f t="shared" si="3"/>
        <v>1</v>
      </c>
      <c r="S14" s="247">
        <f t="shared" si="4"/>
        <v>1</v>
      </c>
      <c r="T14" s="247">
        <f t="shared" si="5"/>
        <v>1</v>
      </c>
    </row>
    <row r="15" spans="1:20">
      <c r="B15" s="95">
        <v>9</v>
      </c>
      <c r="C15" s="96" t="str">
        <f>IF(ISBLANK(analiza_1!C23),"",analiza_1!C23)</f>
        <v>MWiO Grudziadz - oczyszczalnia</v>
      </c>
      <c r="D15" s="103" t="s">
        <v>152</v>
      </c>
      <c r="E15" s="103" t="s">
        <v>152</v>
      </c>
      <c r="F15" s="103" t="s">
        <v>152</v>
      </c>
      <c r="G15" s="103" t="s">
        <v>152</v>
      </c>
      <c r="H15" s="107" t="str">
        <f t="shared" si="1"/>
        <v>II</v>
      </c>
      <c r="I15" s="108">
        <f>IFERROR((Q15*analiza_1!AA23+R15*analiza_1!AB23+S15*analiza_1!AC23+T15*analiza_1!AD23)+(analiza_1!AM23+analiza_1!Z23+analiza_1!AO23+IF(analiza_1!V23=5,$M$12,IF(analiza_1!V23=4,$M$11,IF(analiza_1!V23=3,$M$10,IF(analiza_1!V23=2,$M$9,0))))),"")</f>
        <v>46</v>
      </c>
      <c r="L15" s="78" t="s">
        <v>150</v>
      </c>
      <c r="M15" s="73">
        <v>1.5</v>
      </c>
      <c r="N15" s="33"/>
      <c r="O15" s="33"/>
      <c r="Q15" s="247">
        <f t="shared" si="2"/>
        <v>1</v>
      </c>
      <c r="R15" s="247">
        <f t="shared" si="3"/>
        <v>1</v>
      </c>
      <c r="S15" s="247">
        <f t="shared" si="4"/>
        <v>1</v>
      </c>
      <c r="T15" s="247">
        <f t="shared" si="5"/>
        <v>1</v>
      </c>
    </row>
    <row r="16" spans="1:20">
      <c r="B16" s="95">
        <v>10</v>
      </c>
      <c r="C16" s="96" t="str">
        <f>IF(ISBLANK(analiza_1!C24),"",analiza_1!C24)</f>
        <v>Toruńskie Wodociagi - oczyszczalnia</v>
      </c>
      <c r="D16" s="103" t="s">
        <v>152</v>
      </c>
      <c r="E16" s="103" t="s">
        <v>152</v>
      </c>
      <c r="F16" s="103" t="s">
        <v>152</v>
      </c>
      <c r="G16" s="103" t="s">
        <v>152</v>
      </c>
      <c r="H16" s="107" t="str">
        <f t="shared" si="1"/>
        <v>III</v>
      </c>
      <c r="I16" s="108">
        <f>IFERROR((Q16*analiza_1!AA24+R16*analiza_1!AB24+S16*analiza_1!AC24+T16*analiza_1!AD24)+(analiza_1!AM24+analiza_1!Z24+analiza_1!AO24+IF(analiza_1!V24=5,$M$12,IF(analiza_1!V24=4,$M$11,IF(analiza_1!V24=3,$M$10,IF(analiza_1!V24=2,$M$9,0))))),"")</f>
        <v>44</v>
      </c>
      <c r="L16" s="78" t="s">
        <v>151</v>
      </c>
      <c r="M16" s="73">
        <v>2</v>
      </c>
      <c r="N16" s="33"/>
      <c r="O16" s="33"/>
      <c r="Q16" s="247">
        <f t="shared" si="2"/>
        <v>1</v>
      </c>
      <c r="R16" s="247">
        <f t="shared" si="3"/>
        <v>1</v>
      </c>
      <c r="S16" s="247">
        <f t="shared" si="4"/>
        <v>1</v>
      </c>
      <c r="T16" s="247">
        <f t="shared" si="5"/>
        <v>1</v>
      </c>
    </row>
    <row r="17" spans="2:20" ht="15" thickBot="1">
      <c r="B17" s="95">
        <v>11</v>
      </c>
      <c r="C17" s="96" t="str">
        <f>IF(ISBLANK(analiza_1!C25),"",analiza_1!C25)</f>
        <v>Cukrownia Chełmża</v>
      </c>
      <c r="D17" s="103" t="s">
        <v>152</v>
      </c>
      <c r="E17" s="103" t="s">
        <v>152</v>
      </c>
      <c r="F17" s="103" t="s">
        <v>152</v>
      </c>
      <c r="G17" s="103" t="s">
        <v>152</v>
      </c>
      <c r="H17" s="107" t="str">
        <f t="shared" si="1"/>
        <v>I</v>
      </c>
      <c r="I17" s="108">
        <f>IFERROR((Q17*analiza_1!AA25+R17*analiza_1!AB25+S17*analiza_1!AC25+T17*analiza_1!AD25)+(analiza_1!AM25+analiza_1!Z25+analiza_1!AO25+IF(analiza_1!V25=5,$M$12,IF(analiza_1!V25=4,$M$11,IF(analiza_1!V25=3,$M$10,IF(analiza_1!V25=2,$M$9,0))))),"")</f>
        <v>72</v>
      </c>
      <c r="L17" s="77" t="str">
        <f>zestawienie!A7</f>
        <v>brak</v>
      </c>
      <c r="M17" s="74">
        <v>1</v>
      </c>
      <c r="N17" s="33"/>
      <c r="O17" s="33"/>
      <c r="Q17" s="247">
        <f t="shared" si="2"/>
        <v>1</v>
      </c>
      <c r="R17" s="247">
        <f t="shared" si="3"/>
        <v>1</v>
      </c>
      <c r="S17" s="247">
        <f t="shared" si="4"/>
        <v>1</v>
      </c>
      <c r="T17" s="247">
        <f t="shared" si="5"/>
        <v>1</v>
      </c>
    </row>
    <row r="18" spans="2:20">
      <c r="B18" s="95">
        <v>12</v>
      </c>
      <c r="C18" s="96" t="str">
        <f>IF(ISBLANK(analiza_1!C26),"",analiza_1!C26)</f>
        <v>Zamek Bierzgłowski - ZDR</v>
      </c>
      <c r="D18" s="103" t="s">
        <v>152</v>
      </c>
      <c r="E18" s="103" t="s">
        <v>152</v>
      </c>
      <c r="F18" s="103" t="s">
        <v>152</v>
      </c>
      <c r="G18" s="103" t="s">
        <v>152</v>
      </c>
      <c r="H18" s="107" t="str">
        <f t="shared" si="1"/>
        <v>II</v>
      </c>
      <c r="I18" s="108">
        <f>IFERROR((Q18*analiza_1!AA26+R18*analiza_1!AB26+S18*analiza_1!AC26+T18*analiza_1!AD26)+(analiza_1!AM26+analiza_1!Z26+analiza_1!AO26+IF(analiza_1!V26=5,$M$12,IF(analiza_1!V26=4,$M$11,IF(analiza_1!V26=3,$M$10,IF(analiza_1!V26=2,$M$9,0))))),"")</f>
        <v>53</v>
      </c>
      <c r="L18" s="158" t="str">
        <f>zestawienie!A8</f>
        <v/>
      </c>
      <c r="M18" s="257">
        <v>1</v>
      </c>
      <c r="N18" s="257"/>
      <c r="O18" s="257"/>
      <c r="Q18" s="247">
        <f t="shared" si="2"/>
        <v>1</v>
      </c>
      <c r="R18" s="247">
        <f t="shared" si="3"/>
        <v>1</v>
      </c>
      <c r="S18" s="247">
        <f t="shared" si="4"/>
        <v>1</v>
      </c>
      <c r="T18" s="247">
        <f t="shared" si="5"/>
        <v>1</v>
      </c>
    </row>
    <row r="19" spans="2:20" ht="15" thickBot="1">
      <c r="B19" s="95">
        <v>13</v>
      </c>
      <c r="C19" s="96" t="str">
        <f>IF(ISBLANK(analiza_1!C27),"",analiza_1!C27)</f>
        <v>Eurogaz Białkowo - ZZR</v>
      </c>
      <c r="D19" s="103" t="s">
        <v>152</v>
      </c>
      <c r="E19" s="103" t="s">
        <v>152</v>
      </c>
      <c r="F19" s="103" t="s">
        <v>152</v>
      </c>
      <c r="G19" s="103" t="s">
        <v>152</v>
      </c>
      <c r="H19" s="107" t="str">
        <f t="shared" si="1"/>
        <v>III</v>
      </c>
      <c r="I19" s="108">
        <f>IFERROR((Q19*analiza_1!AA27+R19*analiza_1!AB27+S19*analiza_1!AC27+T19*analiza_1!AD27)+(analiza_1!AM27+analiza_1!Z27+analiza_1!AO27+IF(analiza_1!V27=5,$M$12,IF(analiza_1!V27=4,$M$11,IF(analiza_1!V27=3,$M$10,IF(analiza_1!V27=2,$M$9,0))))),"")</f>
        <v>35</v>
      </c>
      <c r="M19" s="246"/>
      <c r="N19" s="265"/>
      <c r="O19" s="265"/>
      <c r="Q19" s="247">
        <f t="shared" si="2"/>
        <v>1</v>
      </c>
      <c r="R19" s="247">
        <f t="shared" si="3"/>
        <v>1</v>
      </c>
      <c r="S19" s="247">
        <f t="shared" si="4"/>
        <v>1</v>
      </c>
      <c r="T19" s="247">
        <f t="shared" si="5"/>
        <v>1</v>
      </c>
    </row>
    <row r="20" spans="2:20" ht="15">
      <c r="B20" s="95">
        <v>14</v>
      </c>
      <c r="C20" s="96" t="str">
        <f>IF(ISBLANK(analiza_1!C28),"",analiza_1!C28)</f>
        <v>Nomet - galwanizernia</v>
      </c>
      <c r="D20" s="103" t="s">
        <v>152</v>
      </c>
      <c r="E20" s="103" t="s">
        <v>152</v>
      </c>
      <c r="F20" s="103" t="s">
        <v>152</v>
      </c>
      <c r="G20" s="103" t="s">
        <v>152</v>
      </c>
      <c r="H20" s="107" t="str">
        <f t="shared" si="1"/>
        <v>II</v>
      </c>
      <c r="I20" s="108">
        <f>IFERROR((Q20*analiza_1!AA28+R20*analiza_1!AB28+S20*analiza_1!AC28+T20*analiza_1!AD28)+(analiza_1!AM28+analiza_1!Z28+analiza_1!AO28+IF(analiza_1!V28=5,$M$12,IF(analiza_1!V28=4,$M$11,IF(analiza_1!V28=3,$M$10,IF(analiza_1!V28=2,$M$9,0))))),"")</f>
        <v>53</v>
      </c>
      <c r="L20" s="306" t="s">
        <v>173</v>
      </c>
      <c r="M20" s="307"/>
      <c r="N20" s="156" t="s">
        <v>281</v>
      </c>
      <c r="O20" s="156" t="s">
        <v>240</v>
      </c>
      <c r="Q20" s="247">
        <f t="shared" si="2"/>
        <v>1</v>
      </c>
      <c r="R20" s="247">
        <f t="shared" si="3"/>
        <v>1</v>
      </c>
      <c r="S20" s="247">
        <f t="shared" si="4"/>
        <v>1</v>
      </c>
      <c r="T20" s="247">
        <f t="shared" si="5"/>
        <v>1</v>
      </c>
    </row>
    <row r="21" spans="2:20">
      <c r="B21" s="95">
        <v>15</v>
      </c>
      <c r="C21" s="96" t="str">
        <f>IF(ISBLANK(analiza_1!C29),"",analiza_1!C29)</f>
        <v>Eurohansa - zakład produkcyjny</v>
      </c>
      <c r="D21" s="103" t="s">
        <v>152</v>
      </c>
      <c r="E21" s="103" t="s">
        <v>152</v>
      </c>
      <c r="F21" s="103" t="s">
        <v>152</v>
      </c>
      <c r="G21" s="103" t="s">
        <v>152</v>
      </c>
      <c r="H21" s="107" t="str">
        <f t="shared" si="1"/>
        <v>II</v>
      </c>
      <c r="I21" s="108">
        <f>IFERROR((Q21*analiza_1!AA29+R21*analiza_1!AB29+S21*analiza_1!AC29+T21*analiza_1!AD29)+(analiza_1!AM29+analiza_1!Z29+analiza_1!AO29+IF(analiza_1!V29=5,$M$12,IF(analiza_1!V29=4,$M$11,IF(analiza_1!V29=3,$M$10,IF(analiza_1!V29=2,$M$9,0))))),"")</f>
        <v>50</v>
      </c>
      <c r="L21" s="78" t="s">
        <v>168</v>
      </c>
      <c r="M21" s="73">
        <v>60</v>
      </c>
      <c r="N21" s="33">
        <v>177</v>
      </c>
      <c r="O21" s="75">
        <v>60</v>
      </c>
      <c r="Q21" s="247">
        <f t="shared" si="2"/>
        <v>1</v>
      </c>
      <c r="R21" s="247">
        <f t="shared" si="3"/>
        <v>1</v>
      </c>
      <c r="S21" s="247">
        <f t="shared" si="4"/>
        <v>1</v>
      </c>
      <c r="T21" s="247">
        <f t="shared" si="5"/>
        <v>1</v>
      </c>
    </row>
    <row r="22" spans="2:20">
      <c r="B22" s="95">
        <v>16</v>
      </c>
      <c r="C22" s="96" t="str">
        <f>IF(ISBLANK(analiza_1!C30),"",analiza_1!C30)</f>
        <v>Sklep Od i Do - sklep spożywczy</v>
      </c>
      <c r="D22" s="103" t="s">
        <v>152</v>
      </c>
      <c r="E22" s="103" t="s">
        <v>152</v>
      </c>
      <c r="F22" s="103" t="s">
        <v>152</v>
      </c>
      <c r="G22" s="103" t="s">
        <v>152</v>
      </c>
      <c r="H22" s="107" t="str">
        <f t="shared" si="1"/>
        <v>III</v>
      </c>
      <c r="I22" s="108">
        <f>IFERROR((Q22*analiza_1!AA30+R22*analiza_1!AB30+S22*analiza_1!AC30+T22*analiza_1!AD30)+(analiza_1!AM30+analiza_1!Z30+analiza_1!AO30+IF(analiza_1!V30=5,$M$12,IF(analiza_1!V30=4,$M$11,IF(analiza_1!V30=3,$M$10,IF(analiza_1!V30=2,$M$9,0))))),"")</f>
        <v>31</v>
      </c>
      <c r="L22" s="78" t="s">
        <v>169</v>
      </c>
      <c r="M22" s="73">
        <v>45</v>
      </c>
      <c r="N22" s="33">
        <v>111</v>
      </c>
      <c r="O22" s="75">
        <v>45</v>
      </c>
      <c r="Q22" s="247">
        <f t="shared" si="2"/>
        <v>1</v>
      </c>
      <c r="R22" s="247">
        <f t="shared" si="3"/>
        <v>1</v>
      </c>
      <c r="S22" s="247">
        <f t="shared" si="4"/>
        <v>1</v>
      </c>
      <c r="T22" s="247">
        <f t="shared" si="5"/>
        <v>1</v>
      </c>
    </row>
    <row r="23" spans="2:20">
      <c r="B23" s="95">
        <v>17</v>
      </c>
      <c r="C23" s="96" t="str">
        <f>IF(ISBLANK(analiza_1!C31),"",analiza_1!C31)</f>
        <v>Warsztat Ruszkowski - warsztat mechaniczny (naprawy)</v>
      </c>
      <c r="D23" s="103" t="s">
        <v>152</v>
      </c>
      <c r="E23" s="103" t="s">
        <v>152</v>
      </c>
      <c r="F23" s="103" t="s">
        <v>152</v>
      </c>
      <c r="G23" s="103" t="s">
        <v>152</v>
      </c>
      <c r="H23" s="107" t="str">
        <f t="shared" si="1"/>
        <v>IV</v>
      </c>
      <c r="I23" s="108">
        <f>IFERROR((Q23*analiza_1!AA31+R23*analiza_1!AB31+S23*analiza_1!AC31+T23*analiza_1!AD31)+(analiza_1!AM31+analiza_1!Z31+analiza_1!AO31+IF(analiza_1!V31=5,$M$12,IF(analiza_1!V31=4,$M$11,IF(analiza_1!V31=3,$M$10,IF(analiza_1!V31=2,$M$9,0))))),"")</f>
        <v>23</v>
      </c>
      <c r="L23" s="78" t="s">
        <v>170</v>
      </c>
      <c r="M23" s="73">
        <v>30</v>
      </c>
      <c r="N23" s="33">
        <v>67</v>
      </c>
      <c r="O23" s="75">
        <v>30</v>
      </c>
      <c r="Q23" s="247">
        <f t="shared" si="2"/>
        <v>1</v>
      </c>
      <c r="R23" s="247">
        <f t="shared" si="3"/>
        <v>1</v>
      </c>
      <c r="S23" s="247">
        <f t="shared" si="4"/>
        <v>1</v>
      </c>
      <c r="T23" s="247">
        <f t="shared" si="5"/>
        <v>1</v>
      </c>
    </row>
    <row r="24" spans="2:20">
      <c r="B24" s="95">
        <v>18</v>
      </c>
      <c r="C24" s="96" t="str">
        <f>IF(ISBLANK(analiza_1!C32),"",analiza_1!C32)</f>
        <v>OPEC Grudziadz - elektrocepłownia</v>
      </c>
      <c r="D24" s="103" t="s">
        <v>152</v>
      </c>
      <c r="E24" s="103" t="s">
        <v>152</v>
      </c>
      <c r="F24" s="103" t="s">
        <v>152</v>
      </c>
      <c r="G24" s="103" t="s">
        <v>152</v>
      </c>
      <c r="H24" s="107" t="str">
        <f t="shared" si="1"/>
        <v>III</v>
      </c>
      <c r="I24" s="108">
        <f>IFERROR((Q24*analiza_1!AA32+R24*analiza_1!AB32+S24*analiza_1!AC32+T24*analiza_1!AD32)+(analiza_1!AM32+analiza_1!Z32+analiza_1!AO32+IF(analiza_1!V32=5,$M$12,IF(analiza_1!V32=4,$M$11,IF(analiza_1!V32=3,$M$10,IF(analiza_1!V32=2,$M$9,0))))),"")</f>
        <v>41</v>
      </c>
      <c r="L24" s="78" t="s">
        <v>171</v>
      </c>
      <c r="M24" s="73">
        <v>15</v>
      </c>
      <c r="N24" s="33">
        <v>23</v>
      </c>
      <c r="O24" s="75">
        <v>15</v>
      </c>
      <c r="Q24" s="247">
        <f t="shared" si="2"/>
        <v>1</v>
      </c>
      <c r="R24" s="247">
        <f t="shared" si="3"/>
        <v>1</v>
      </c>
      <c r="S24" s="247">
        <f t="shared" si="4"/>
        <v>1</v>
      </c>
      <c r="T24" s="247">
        <f t="shared" si="5"/>
        <v>1</v>
      </c>
    </row>
    <row r="25" spans="2:20" ht="15" thickBot="1">
      <c r="B25" s="95">
        <v>19</v>
      </c>
      <c r="C25" s="96" t="str">
        <f>IF(ISBLANK(analiza_1!C33),"",analiza_1!C33)</f>
        <v>Zakład produkcji obuwia</v>
      </c>
      <c r="D25" s="103" t="s">
        <v>152</v>
      </c>
      <c r="E25" s="103" t="s">
        <v>152</v>
      </c>
      <c r="F25" s="103" t="s">
        <v>152</v>
      </c>
      <c r="G25" s="103" t="s">
        <v>152</v>
      </c>
      <c r="H25" s="107" t="str">
        <f t="shared" si="1"/>
        <v>III</v>
      </c>
      <c r="I25" s="108">
        <f>IFERROR((Q25*analiza_1!AA33+R25*analiza_1!AB33+S25*analiza_1!AC33+T25*analiza_1!AD33)+(analiza_1!AM33+analiza_1!Z33+analiza_1!AO33+IF(analiza_1!V33=5,$M$12,IF(analiza_1!V33=4,$M$11,IF(analiza_1!V33=3,$M$10,IF(analiza_1!V33=2,$M$9,0))))),"")</f>
        <v>34</v>
      </c>
      <c r="L25" s="77" t="s">
        <v>172</v>
      </c>
      <c r="M25" s="74">
        <v>0</v>
      </c>
      <c r="N25" s="33">
        <v>0</v>
      </c>
      <c r="O25" s="75">
        <v>0</v>
      </c>
      <c r="Q25" s="247">
        <f t="shared" si="2"/>
        <v>1</v>
      </c>
      <c r="R25" s="247">
        <f t="shared" si="3"/>
        <v>1</v>
      </c>
      <c r="S25" s="247">
        <f t="shared" si="4"/>
        <v>1</v>
      </c>
      <c r="T25" s="247">
        <f t="shared" si="5"/>
        <v>1</v>
      </c>
    </row>
    <row r="26" spans="2:20">
      <c r="B26" s="95">
        <v>20</v>
      </c>
      <c r="C26" s="96" t="str">
        <f>IF(ISBLANK(analiza_1!C34),"",analiza_1!C34)</f>
        <v>Baza paliw = ZDR</v>
      </c>
      <c r="D26" s="103" t="s">
        <v>152</v>
      </c>
      <c r="E26" s="103" t="s">
        <v>152</v>
      </c>
      <c r="F26" s="103" t="s">
        <v>152</v>
      </c>
      <c r="G26" s="103" t="s">
        <v>152</v>
      </c>
      <c r="H26" s="107" t="str">
        <f t="shared" si="1"/>
        <v>I</v>
      </c>
      <c r="I26" s="108">
        <f>IFERROR((Q26*analiza_1!AA34+R26*analiza_1!AB34+S26*analiza_1!AC34+T26*analiza_1!AD34)+(analiza_1!AM34+analiza_1!Z34+analiza_1!AO34+IF(analiza_1!V34=5,$M$12,IF(analiza_1!V34=4,$M$11,IF(analiza_1!V34=3,$M$10,IF(analiza_1!V34=2,$M$9,0))))),"")</f>
        <v>60</v>
      </c>
      <c r="Q26" s="247">
        <f t="shared" si="2"/>
        <v>1</v>
      </c>
      <c r="R26" s="247">
        <f t="shared" si="3"/>
        <v>1</v>
      </c>
      <c r="S26" s="247">
        <f t="shared" si="4"/>
        <v>1</v>
      </c>
      <c r="T26" s="247">
        <f t="shared" si="5"/>
        <v>1</v>
      </c>
    </row>
    <row r="27" spans="2:20">
      <c r="B27" s="95">
        <v>21</v>
      </c>
      <c r="C27" s="96" t="str">
        <f>IF(ISBLANK(analiza_1!C35),"",analiza_1!C35)</f>
        <v>Stacja demontażu</v>
      </c>
      <c r="D27" s="103" t="s">
        <v>152</v>
      </c>
      <c r="E27" s="103" t="s">
        <v>152</v>
      </c>
      <c r="F27" s="103" t="s">
        <v>152</v>
      </c>
      <c r="G27" s="103" t="s">
        <v>152</v>
      </c>
      <c r="H27" s="107" t="str">
        <f t="shared" si="1"/>
        <v>III</v>
      </c>
      <c r="I27" s="108">
        <f>IFERROR((Q27*analiza_1!AA35+R27*analiza_1!AB35+S27*analiza_1!AC35+T27*analiza_1!AD35)+(analiza_1!AM35+analiza_1!Z35+analiza_1!AO35+IF(analiza_1!V35=5,$M$12,IF(analiza_1!V35=4,$M$11,IF(analiza_1!V35=3,$M$10,IF(analiza_1!V35=2,$M$9,0))))),"")</f>
        <v>35</v>
      </c>
      <c r="Q27" s="247">
        <f t="shared" si="2"/>
        <v>1</v>
      </c>
      <c r="R27" s="247">
        <f t="shared" si="3"/>
        <v>1</v>
      </c>
      <c r="S27" s="247">
        <f t="shared" si="4"/>
        <v>1</v>
      </c>
      <c r="T27" s="247">
        <f t="shared" si="5"/>
        <v>1</v>
      </c>
    </row>
    <row r="28" spans="2:20">
      <c r="B28" s="95">
        <v>22</v>
      </c>
      <c r="C28" s="96" t="str">
        <f>IF(ISBLANK(analiza_1!C36),"",analiza_1!C36)</f>
        <v>Oczyszczalnia ścieków</v>
      </c>
      <c r="D28" s="103" t="s">
        <v>152</v>
      </c>
      <c r="E28" s="103" t="s">
        <v>152</v>
      </c>
      <c r="F28" s="103" t="s">
        <v>152</v>
      </c>
      <c r="G28" s="103" t="s">
        <v>152</v>
      </c>
      <c r="H28" s="107" t="str">
        <f t="shared" si="1"/>
        <v>III</v>
      </c>
      <c r="I28" s="108">
        <f>IFERROR((Q28*analiza_1!AA36+R28*analiza_1!AB36+S28*analiza_1!AC36+T28*analiza_1!AD36)+(analiza_1!AM36+analiza_1!Z36+analiza_1!AO36+IF(analiza_1!V36=5,$M$12,IF(analiza_1!V36=4,$M$11,IF(analiza_1!V36=3,$M$10,IF(analiza_1!V36=2,$M$9,0))))),"")</f>
        <v>35</v>
      </c>
      <c r="Q28" s="247">
        <f t="shared" si="2"/>
        <v>1</v>
      </c>
      <c r="R28" s="247">
        <f t="shared" si="3"/>
        <v>1</v>
      </c>
      <c r="S28" s="247">
        <f t="shared" si="4"/>
        <v>1</v>
      </c>
      <c r="T28" s="247">
        <f t="shared" si="5"/>
        <v>1</v>
      </c>
    </row>
    <row r="29" spans="2:20">
      <c r="B29" s="95">
        <v>23</v>
      </c>
      <c r="C29" s="96" t="str">
        <f>IF(ISBLANK(analiza_1!C37),"",analiza_1!C37)</f>
        <v>Zakład obróbki metali</v>
      </c>
      <c r="D29" s="103" t="s">
        <v>152</v>
      </c>
      <c r="E29" s="103" t="s">
        <v>152</v>
      </c>
      <c r="F29" s="103" t="s">
        <v>152</v>
      </c>
      <c r="G29" s="103" t="s">
        <v>152</v>
      </c>
      <c r="H29" s="107" t="str">
        <f t="shared" si="1"/>
        <v>II</v>
      </c>
      <c r="I29" s="108">
        <f>IFERROR((Q29*analiza_1!AA37+R29*analiza_1!AB37+S29*analiza_1!AC37+T29*analiza_1!AD37)+(analiza_1!AM37+analiza_1!Z37+analiza_1!AO37+IF(analiza_1!V37=5,$M$12,IF(analiza_1!V37=4,$M$11,IF(analiza_1!V37=3,$M$10,IF(analiza_1!V37=2,$M$9,0))))),"")</f>
        <v>59</v>
      </c>
      <c r="Q29" s="247">
        <f t="shared" si="2"/>
        <v>1</v>
      </c>
      <c r="R29" s="247">
        <f t="shared" si="3"/>
        <v>1</v>
      </c>
      <c r="S29" s="247">
        <f t="shared" si="4"/>
        <v>1</v>
      </c>
      <c r="T29" s="247">
        <f t="shared" si="5"/>
        <v>1</v>
      </c>
    </row>
    <row r="30" spans="2:20">
      <c r="B30" s="95">
        <v>24</v>
      </c>
      <c r="C30" s="96" t="str">
        <f>IF(ISBLANK(analiza_1!C38),"",analiza_1!C38)</f>
        <v>Zakład przetwarzania produktów ubocznych pochodzenia zwierzęcegp</v>
      </c>
      <c r="D30" s="103" t="s">
        <v>152</v>
      </c>
      <c r="E30" s="103" t="s">
        <v>152</v>
      </c>
      <c r="F30" s="103" t="s">
        <v>152</v>
      </c>
      <c r="G30" s="103" t="s">
        <v>152</v>
      </c>
      <c r="H30" s="107" t="str">
        <f t="shared" si="1"/>
        <v>I</v>
      </c>
      <c r="I30" s="108">
        <f>IFERROR((Q30*analiza_1!AA38+R30*analiza_1!AB38+S30*analiza_1!AC38+T30*analiza_1!AD38)+(analiza_1!AM38+analiza_1!Z38+analiza_1!AO38+IF(analiza_1!V38=5,$M$12,IF(analiza_1!V38=4,$M$11,IF(analiza_1!V38=3,$M$10,IF(analiza_1!V38=2,$M$9,0))))),"")</f>
        <v>72</v>
      </c>
      <c r="Q30" s="247">
        <f t="shared" si="2"/>
        <v>1</v>
      </c>
      <c r="R30" s="247">
        <f t="shared" si="3"/>
        <v>1</v>
      </c>
      <c r="S30" s="247">
        <f t="shared" si="4"/>
        <v>1</v>
      </c>
      <c r="T30" s="247">
        <f t="shared" si="5"/>
        <v>1</v>
      </c>
    </row>
    <row r="31" spans="2:20">
      <c r="B31" s="95">
        <v>25</v>
      </c>
      <c r="C31" s="96" t="str">
        <f>IF(ISBLANK(analiza_1!C39),"",analiza_1!C39)</f>
        <v>Składowisko odpadów</v>
      </c>
      <c r="D31" s="103" t="s">
        <v>152</v>
      </c>
      <c r="E31" s="103" t="s">
        <v>152</v>
      </c>
      <c r="F31" s="103" t="s">
        <v>152</v>
      </c>
      <c r="G31" s="103" t="s">
        <v>152</v>
      </c>
      <c r="H31" s="107" t="str">
        <f t="shared" si="1"/>
        <v>II</v>
      </c>
      <c r="I31" s="108">
        <f>IFERROR((Q31*analiza_1!AA39+R31*analiza_1!AB39+S31*analiza_1!AC39+T31*analiza_1!AD39)+(analiza_1!AM39+analiza_1!Z39+analiza_1!AO39+IF(analiza_1!V39=5,$M$12,IF(analiza_1!V39=4,$M$11,IF(analiza_1!V39=3,$M$10,IF(analiza_1!V39=2,$M$9,0))))),"")</f>
        <v>46</v>
      </c>
      <c r="Q31" s="247">
        <f t="shared" si="2"/>
        <v>1</v>
      </c>
      <c r="R31" s="247">
        <f t="shared" si="3"/>
        <v>1</v>
      </c>
      <c r="S31" s="247">
        <f t="shared" si="4"/>
        <v>1</v>
      </c>
      <c r="T31" s="247">
        <f t="shared" si="5"/>
        <v>1</v>
      </c>
    </row>
    <row r="32" spans="2:20">
      <c r="B32" s="95">
        <v>26</v>
      </c>
      <c r="C32" s="96" t="str">
        <f>IF(ISBLANK(analiza_1!C40),"",analiza_1!C40)</f>
        <v>Zakład przetwarzania zseie</v>
      </c>
      <c r="D32" s="103" t="s">
        <v>152</v>
      </c>
      <c r="E32" s="103" t="s">
        <v>152</v>
      </c>
      <c r="F32" s="103" t="s">
        <v>152</v>
      </c>
      <c r="G32" s="103" t="s">
        <v>152</v>
      </c>
      <c r="H32" s="107" t="str">
        <f t="shared" si="1"/>
        <v>III</v>
      </c>
      <c r="I32" s="108">
        <f>IFERROR((Q32*analiza_1!AA40+R32*analiza_1!AB40+S32*analiza_1!AC40+T32*analiza_1!AD40)+(analiza_1!AM40+analiza_1!Z40+analiza_1!AO40+IF(analiza_1!V40=5,$M$12,IF(analiza_1!V40=4,$M$11,IF(analiza_1!V40=3,$M$10,IF(analiza_1!V40=2,$M$9,0))))),"")</f>
        <v>40</v>
      </c>
      <c r="Q32" s="247">
        <f t="shared" si="2"/>
        <v>1</v>
      </c>
      <c r="R32" s="247">
        <f t="shared" si="3"/>
        <v>1</v>
      </c>
      <c r="S32" s="247">
        <f t="shared" si="4"/>
        <v>1</v>
      </c>
      <c r="T32" s="247">
        <f t="shared" si="5"/>
        <v>1</v>
      </c>
    </row>
    <row r="33" spans="2:20">
      <c r="B33" s="95">
        <v>27</v>
      </c>
      <c r="C33" s="96" t="str">
        <f>IF(ISBLANK(analiza_1!C41),"",analiza_1!C41)</f>
        <v>Zakład przetwarzania ZSEiE</v>
      </c>
      <c r="D33" s="103" t="s">
        <v>152</v>
      </c>
      <c r="E33" s="103" t="s">
        <v>152</v>
      </c>
      <c r="F33" s="103" t="s">
        <v>152</v>
      </c>
      <c r="G33" s="103" t="s">
        <v>152</v>
      </c>
      <c r="H33" s="107" t="str">
        <f t="shared" si="1"/>
        <v>III</v>
      </c>
      <c r="I33" s="108">
        <f>IFERROR((Q33*analiza_1!AA41+R33*analiza_1!AB41+S33*analiza_1!AC41+T33*analiza_1!AD41)+(analiza_1!AM41+analiza_1!Z41+analiza_1!AO41+IF(analiza_1!V41=5,$M$12,IF(analiza_1!V41=4,$M$11,IF(analiza_1!V41=3,$M$10,IF(analiza_1!V41=2,$M$9,0))))),"")</f>
        <v>37</v>
      </c>
      <c r="Q33" s="247">
        <f t="shared" si="2"/>
        <v>1</v>
      </c>
      <c r="R33" s="247">
        <f t="shared" si="3"/>
        <v>1</v>
      </c>
      <c r="S33" s="247">
        <f t="shared" si="4"/>
        <v>1</v>
      </c>
      <c r="T33" s="247">
        <f t="shared" si="5"/>
        <v>1</v>
      </c>
    </row>
    <row r="34" spans="2:20">
      <c r="B34" s="95">
        <v>28</v>
      </c>
      <c r="C34" s="96" t="str">
        <f>IF(ISBLANK(analiza_1!C42),"",analiza_1!C42)</f>
        <v xml:space="preserve">Skup złomu </v>
      </c>
      <c r="D34" s="103" t="s">
        <v>152</v>
      </c>
      <c r="E34" s="103" t="s">
        <v>152</v>
      </c>
      <c r="F34" s="103" t="s">
        <v>152</v>
      </c>
      <c r="G34" s="103" t="s">
        <v>152</v>
      </c>
      <c r="H34" s="107" t="str">
        <f t="shared" si="1"/>
        <v>IV</v>
      </c>
      <c r="I34" s="108">
        <f>IFERROR((Q34*analiza_1!AA42+R34*analiza_1!AB42+S34*analiza_1!AC42+T34*analiza_1!AD42)+(analiza_1!AM42+analiza_1!Z42+analiza_1!AO42+IF(analiza_1!V42=5,$M$12,IF(analiza_1!V42=4,$M$11,IF(analiza_1!V42=3,$M$10,IF(analiza_1!V42=2,$M$9,0))))),"")</f>
        <v>29</v>
      </c>
      <c r="Q34" s="247">
        <f t="shared" si="2"/>
        <v>1</v>
      </c>
      <c r="R34" s="247">
        <f t="shared" si="3"/>
        <v>1</v>
      </c>
      <c r="S34" s="247">
        <f t="shared" si="4"/>
        <v>1</v>
      </c>
      <c r="T34" s="247">
        <f t="shared" si="5"/>
        <v>1</v>
      </c>
    </row>
    <row r="35" spans="2:20">
      <c r="B35" s="95">
        <v>29</v>
      </c>
      <c r="C35" s="96" t="str">
        <f>IF(ISBLANK(analiza_1!C43),"",analiza_1!C43)</f>
        <v xml:space="preserve">Elektrociepłownia Andrychów </v>
      </c>
      <c r="D35" s="103" t="s">
        <v>152</v>
      </c>
      <c r="E35" s="103" t="s">
        <v>152</v>
      </c>
      <c r="F35" s="103" t="s">
        <v>152</v>
      </c>
      <c r="G35" s="103" t="s">
        <v>152</v>
      </c>
      <c r="H35" s="107" t="str">
        <f t="shared" si="1"/>
        <v>II</v>
      </c>
      <c r="I35" s="108">
        <f>IFERROR((Q35*analiza_1!AA43+R35*analiza_1!AB43+S35*analiza_1!AC43+T35*analiza_1!AD43)+(analiza_1!AM43+analiza_1!Z43+analiza_1!AO43+IF(analiza_1!V43=5,$M$12,IF(analiza_1!V43=4,$M$11,IF(analiza_1!V43=3,$M$10,IF(analiza_1!V43=2,$M$9,0))))),"")</f>
        <v>51</v>
      </c>
      <c r="Q35" s="247">
        <f t="shared" si="2"/>
        <v>1</v>
      </c>
      <c r="R35" s="247">
        <f t="shared" si="3"/>
        <v>1</v>
      </c>
      <c r="S35" s="247">
        <f t="shared" si="4"/>
        <v>1</v>
      </c>
      <c r="T35" s="247">
        <f t="shared" si="5"/>
        <v>1</v>
      </c>
    </row>
    <row r="36" spans="2:20">
      <c r="B36" s="95">
        <v>30</v>
      </c>
      <c r="C36" s="96" t="str">
        <f>IF(ISBLANK(analiza_1!C44),"",analiza_1!C44)</f>
        <v xml:space="preserve">Elektrownia Siersza </v>
      </c>
      <c r="D36" s="103" t="s">
        <v>152</v>
      </c>
      <c r="E36" s="103" t="s">
        <v>152</v>
      </c>
      <c r="F36" s="103" t="s">
        <v>152</v>
      </c>
      <c r="G36" s="103" t="s">
        <v>152</v>
      </c>
      <c r="H36" s="107" t="str">
        <f t="shared" si="1"/>
        <v>II</v>
      </c>
      <c r="I36" s="108">
        <f>IFERROR((Q36*analiza_1!AA44+R36*analiza_1!AB44+S36*analiza_1!AC44+T36*analiza_1!AD44)+(analiza_1!AM44+analiza_1!Z44+analiza_1!AO44+IF(analiza_1!V44=5,$M$12,IF(analiza_1!V44=4,$M$11,IF(analiza_1!V44=3,$M$10,IF(analiza_1!V44=2,$M$9,0))))),"")</f>
        <v>46</v>
      </c>
      <c r="Q36" s="247">
        <f t="shared" si="2"/>
        <v>1</v>
      </c>
      <c r="R36" s="247">
        <f t="shared" si="3"/>
        <v>1</v>
      </c>
      <c r="S36" s="247">
        <f t="shared" si="4"/>
        <v>1</v>
      </c>
      <c r="T36" s="247">
        <f t="shared" si="5"/>
        <v>1</v>
      </c>
    </row>
    <row r="37" spans="2:20">
      <c r="B37" s="95">
        <v>31</v>
      </c>
      <c r="C37" s="96" t="str">
        <f>IF(ISBLANK(analiza_1!C45),"",analiza_1!C45)</f>
        <v xml:space="preserve">Składowisko odpadów innych niż niebezpieczne i obojętne </v>
      </c>
      <c r="D37" s="103" t="s">
        <v>152</v>
      </c>
      <c r="E37" s="103" t="s">
        <v>152</v>
      </c>
      <c r="F37" s="103" t="s">
        <v>152</v>
      </c>
      <c r="G37" s="103" t="s">
        <v>152</v>
      </c>
      <c r="H37" s="107" t="str">
        <f t="shared" si="1"/>
        <v>II</v>
      </c>
      <c r="I37" s="108">
        <f>IFERROR((Q37*analiza_1!AA45+R37*analiza_1!AB45+S37*analiza_1!AC45+T37*analiza_1!AD45)+(analiza_1!AM45+analiza_1!Z45+analiza_1!AO45+IF(analiza_1!V45=5,$M$12,IF(analiza_1!V45=4,$M$11,IF(analiza_1!V45=3,$M$10,IF(analiza_1!V45=2,$M$9,0))))),"")</f>
        <v>59</v>
      </c>
      <c r="Q37" s="247">
        <f t="shared" si="2"/>
        <v>1</v>
      </c>
      <c r="R37" s="247">
        <f t="shared" si="3"/>
        <v>1</v>
      </c>
      <c r="S37" s="247">
        <f t="shared" si="4"/>
        <v>1</v>
      </c>
      <c r="T37" s="247">
        <f t="shared" si="5"/>
        <v>1</v>
      </c>
    </row>
    <row r="38" spans="2:20">
      <c r="B38" s="95">
        <v>32</v>
      </c>
      <c r="C38" s="96" t="str">
        <f>IF(ISBLANK(analiza_1!C46),"",analiza_1!C46)</f>
        <v xml:space="preserve">Zakład cukierniczy </v>
      </c>
      <c r="D38" s="103" t="s">
        <v>152</v>
      </c>
      <c r="E38" s="103" t="s">
        <v>152</v>
      </c>
      <c r="F38" s="103" t="s">
        <v>152</v>
      </c>
      <c r="G38" s="103" t="s">
        <v>152</v>
      </c>
      <c r="H38" s="107" t="str">
        <f t="shared" si="1"/>
        <v>IV</v>
      </c>
      <c r="I38" s="108">
        <f>IFERROR((Q38*analiza_1!AA46+R38*analiza_1!AB46+S38*analiza_1!AC46+T38*analiza_1!AD46)+(analiza_1!AM46+analiza_1!Z46+analiza_1!AO46+IF(analiza_1!V46=5,$M$12,IF(analiza_1!V46=4,$M$11,IF(analiza_1!V46=3,$M$10,IF(analiza_1!V46=2,$M$9,0))))),"")</f>
        <v>22</v>
      </c>
      <c r="Q38" s="247">
        <f t="shared" si="2"/>
        <v>1</v>
      </c>
      <c r="R38" s="247">
        <f t="shared" si="3"/>
        <v>1</v>
      </c>
      <c r="S38" s="247">
        <f t="shared" si="4"/>
        <v>1</v>
      </c>
      <c r="T38" s="247">
        <f t="shared" si="5"/>
        <v>1</v>
      </c>
    </row>
    <row r="39" spans="2:20">
      <c r="B39" s="95">
        <v>33</v>
      </c>
      <c r="C39" s="96" t="str">
        <f>IF(ISBLANK(analiza_1!C47),"",analiza_1!C47)</f>
        <v xml:space="preserve">Stacja demontażu pojazdów </v>
      </c>
      <c r="D39" s="103" t="s">
        <v>152</v>
      </c>
      <c r="E39" s="103" t="s">
        <v>152</v>
      </c>
      <c r="F39" s="103" t="s">
        <v>152</v>
      </c>
      <c r="G39" s="103" t="s">
        <v>152</v>
      </c>
      <c r="H39" s="107" t="str">
        <f t="shared" ref="H39:H70" si="6">IF(I39="","",IF(I39&gt;=$M$21,"I",IF(I39&gt;=$M$22,"II",IF(I39&gt;=$M$23,"III",IF(I39&gt;=$M$24,"IV",IF(I39&gt;=$M$25,"V",""))))))</f>
        <v>III</v>
      </c>
      <c r="I39" s="108">
        <f>IFERROR((Q39*analiza_1!AA47+R39*analiza_1!AB47+S39*analiza_1!AC47+T39*analiza_1!AD47)+(analiza_1!AM47+analiza_1!Z47+analiza_1!AO47+IF(analiza_1!V47=5,$M$12,IF(analiza_1!V47=4,$M$11,IF(analiza_1!V47=3,$M$10,IF(analiza_1!V47=2,$M$9,0))))),"")</f>
        <v>38</v>
      </c>
      <c r="Q39" s="247">
        <f t="shared" si="2"/>
        <v>1</v>
      </c>
      <c r="R39" s="247">
        <f t="shared" si="3"/>
        <v>1</v>
      </c>
      <c r="S39" s="247">
        <f t="shared" si="4"/>
        <v>1</v>
      </c>
      <c r="T39" s="247">
        <f t="shared" si="5"/>
        <v>1</v>
      </c>
    </row>
    <row r="40" spans="2:20">
      <c r="B40" s="95">
        <v>34</v>
      </c>
      <c r="C40" s="96" t="str">
        <f>IF(ISBLANK(analiza_1!C48),"",analiza_1!C48)</f>
        <v xml:space="preserve">Zakład produkcy gąbki florystycznej </v>
      </c>
      <c r="D40" s="103" t="s">
        <v>152</v>
      </c>
      <c r="E40" s="103" t="s">
        <v>152</v>
      </c>
      <c r="F40" s="103" t="s">
        <v>152</v>
      </c>
      <c r="G40" s="103" t="s">
        <v>152</v>
      </c>
      <c r="H40" s="107" t="str">
        <f t="shared" si="6"/>
        <v>III</v>
      </c>
      <c r="I40" s="108">
        <f>IFERROR((Q40*analiza_1!AA48+R40*analiza_1!AB48+S40*analiza_1!AC48+T40*analiza_1!AD48)+(analiza_1!AM48+analiza_1!Z48+analiza_1!AO48+IF(analiza_1!V48=5,$M$12,IF(analiza_1!V48=4,$M$11,IF(analiza_1!V48=3,$M$10,IF(analiza_1!V48=2,$M$9,0))))),"")</f>
        <v>44</v>
      </c>
      <c r="Q40" s="247">
        <f t="shared" si="2"/>
        <v>1</v>
      </c>
      <c r="R40" s="247">
        <f t="shared" si="3"/>
        <v>1</v>
      </c>
      <c r="S40" s="247">
        <f t="shared" si="4"/>
        <v>1</v>
      </c>
      <c r="T40" s="247">
        <f t="shared" si="5"/>
        <v>1</v>
      </c>
    </row>
    <row r="41" spans="2:20">
      <c r="B41" s="95">
        <v>35</v>
      </c>
      <c r="C41" s="96" t="str">
        <f>IF(ISBLANK(analiza_1!C49),"",analiza_1!C49)</f>
        <v/>
      </c>
      <c r="D41" s="103"/>
      <c r="E41" s="103"/>
      <c r="F41" s="103"/>
      <c r="G41" s="103"/>
      <c r="H41" s="107" t="str">
        <f t="shared" si="6"/>
        <v/>
      </c>
      <c r="I41" s="108" t="str">
        <f>IFERROR((Q41*analiza_1!AA49+R41*analiza_1!AB49+S41*analiza_1!AC49+T41*analiza_1!AD49)+(analiza_1!AM49+analiza_1!Z49+analiza_1!AO49+IF(analiza_1!V49=5,$M$12,IF(analiza_1!V49=4,$M$11,IF(analiza_1!V49=3,$M$10,IF(analiza_1!V49=2,$M$9,0))))),"")</f>
        <v/>
      </c>
      <c r="Q41" s="247" t="str">
        <f t="shared" si="2"/>
        <v/>
      </c>
      <c r="R41" s="247" t="str">
        <f t="shared" si="3"/>
        <v/>
      </c>
      <c r="S41" s="247" t="str">
        <f t="shared" si="4"/>
        <v/>
      </c>
      <c r="T41" s="247" t="str">
        <f t="shared" si="5"/>
        <v/>
      </c>
    </row>
    <row r="42" spans="2:20">
      <c r="B42" s="95">
        <v>36</v>
      </c>
      <c r="C42" s="96" t="str">
        <f>IF(ISBLANK(analiza_1!C50),"",analiza_1!C50)</f>
        <v/>
      </c>
      <c r="D42" s="103"/>
      <c r="E42" s="103"/>
      <c r="F42" s="103"/>
      <c r="G42" s="103"/>
      <c r="H42" s="107" t="str">
        <f t="shared" si="6"/>
        <v/>
      </c>
      <c r="I42" s="108" t="str">
        <f>IFERROR((Q42*analiza_1!AA50+R42*analiza_1!AB50+S42*analiza_1!AC50+T42*analiza_1!AD50)+(analiza_1!AM50+analiza_1!Z50+analiza_1!AO50+IF(analiza_1!V50=5,$M$12,IF(analiza_1!V50=4,$M$11,IF(analiza_1!V50=3,$M$10,IF(analiza_1!V50=2,$M$9,0))))),"")</f>
        <v/>
      </c>
      <c r="Q42" s="247" t="str">
        <f t="shared" si="2"/>
        <v/>
      </c>
      <c r="R42" s="247" t="str">
        <f t="shared" si="3"/>
        <v/>
      </c>
      <c r="S42" s="247" t="str">
        <f t="shared" si="4"/>
        <v/>
      </c>
      <c r="T42" s="247" t="str">
        <f t="shared" si="5"/>
        <v/>
      </c>
    </row>
    <row r="43" spans="2:20">
      <c r="B43" s="95">
        <v>37</v>
      </c>
      <c r="C43" s="96" t="str">
        <f>IF(ISBLANK(analiza_1!C51),"",analiza_1!C51)</f>
        <v/>
      </c>
      <c r="D43" s="103"/>
      <c r="E43" s="103"/>
      <c r="F43" s="103"/>
      <c r="G43" s="103"/>
      <c r="H43" s="107" t="str">
        <f t="shared" si="6"/>
        <v/>
      </c>
      <c r="I43" s="108" t="str">
        <f>IFERROR((Q43*analiza_1!AA51+R43*analiza_1!AB51+S43*analiza_1!AC51+T43*analiza_1!AD51)+(analiza_1!AM51+analiza_1!Z51+analiza_1!AO51+IF(analiza_1!V51=5,$M$12,IF(analiza_1!V51=4,$M$11,IF(analiza_1!V51=3,$M$10,IF(analiza_1!V51=2,$M$9,0))))),"")</f>
        <v/>
      </c>
      <c r="Q43" s="247" t="str">
        <f t="shared" si="2"/>
        <v/>
      </c>
      <c r="R43" s="247" t="str">
        <f t="shared" si="3"/>
        <v/>
      </c>
      <c r="S43" s="247" t="str">
        <f t="shared" si="4"/>
        <v/>
      </c>
      <c r="T43" s="247" t="str">
        <f t="shared" si="5"/>
        <v/>
      </c>
    </row>
    <row r="44" spans="2:20">
      <c r="B44" s="95">
        <v>38</v>
      </c>
      <c r="C44" s="96" t="str">
        <f>IF(ISBLANK(analiza_1!C52),"",analiza_1!C52)</f>
        <v/>
      </c>
      <c r="D44" s="103"/>
      <c r="E44" s="103"/>
      <c r="F44" s="103"/>
      <c r="G44" s="103"/>
      <c r="H44" s="107" t="str">
        <f t="shared" si="6"/>
        <v/>
      </c>
      <c r="I44" s="108" t="str">
        <f>IFERROR((Q44*analiza_1!AA52+R44*analiza_1!AB52+S44*analiza_1!AC52+T44*analiza_1!AD52)+(analiza_1!AM52+analiza_1!Z52+analiza_1!AO52+IF(analiza_1!V52=5,$M$12,IF(analiza_1!V52=4,$M$11,IF(analiza_1!V52=3,$M$10,IF(analiza_1!V52=2,$M$9,0))))),"")</f>
        <v/>
      </c>
      <c r="Q44" s="247" t="str">
        <f t="shared" si="2"/>
        <v/>
      </c>
      <c r="R44" s="247" t="str">
        <f t="shared" si="3"/>
        <v/>
      </c>
      <c r="S44" s="247" t="str">
        <f t="shared" si="4"/>
        <v/>
      </c>
      <c r="T44" s="247" t="str">
        <f t="shared" si="5"/>
        <v/>
      </c>
    </row>
    <row r="45" spans="2:20">
      <c r="B45" s="95">
        <v>39</v>
      </c>
      <c r="C45" s="96" t="str">
        <f>IF(ISBLANK(analiza_1!C53),"",analiza_1!C53)</f>
        <v/>
      </c>
      <c r="D45" s="103"/>
      <c r="E45" s="103"/>
      <c r="F45" s="103"/>
      <c r="G45" s="103"/>
      <c r="H45" s="107" t="str">
        <f t="shared" si="6"/>
        <v/>
      </c>
      <c r="I45" s="108" t="str">
        <f>IFERROR((Q45*analiza_1!AA53+R45*analiza_1!AB53+S45*analiza_1!AC53+T45*analiza_1!AD53)+(analiza_1!AM53+analiza_1!Z53+analiza_1!AO53+IF(analiza_1!V53=5,$M$12,IF(analiza_1!V53=4,$M$11,IF(analiza_1!V53=3,$M$10,IF(analiza_1!V53=2,$M$9,0))))),"")</f>
        <v/>
      </c>
      <c r="Q45" s="247" t="str">
        <f t="shared" si="2"/>
        <v/>
      </c>
      <c r="R45" s="247" t="str">
        <f t="shared" si="3"/>
        <v/>
      </c>
      <c r="S45" s="247" t="str">
        <f t="shared" si="4"/>
        <v/>
      </c>
      <c r="T45" s="247" t="str">
        <f t="shared" si="5"/>
        <v/>
      </c>
    </row>
    <row r="46" spans="2:20">
      <c r="B46" s="95">
        <v>40</v>
      </c>
      <c r="C46" s="96" t="str">
        <f>IF(ISBLANK(analiza_1!C54),"",analiza_1!C54)</f>
        <v/>
      </c>
      <c r="D46" s="103"/>
      <c r="E46" s="103"/>
      <c r="F46" s="103"/>
      <c r="G46" s="103"/>
      <c r="H46" s="107" t="str">
        <f t="shared" si="6"/>
        <v/>
      </c>
      <c r="I46" s="108" t="str">
        <f>IFERROR((Q46*analiza_1!AA54+R46*analiza_1!AB54+S46*analiza_1!AC54+T46*analiza_1!AD54)+(analiza_1!AM54+analiza_1!Z54+analiza_1!AO54+IF(analiza_1!V54=5,$M$12,IF(analiza_1!V54=4,$M$11,IF(analiza_1!V54=3,$M$10,IF(analiza_1!V54=2,$M$9,0))))),"")</f>
        <v/>
      </c>
      <c r="Q46" s="247" t="str">
        <f t="shared" si="2"/>
        <v/>
      </c>
      <c r="R46" s="247" t="str">
        <f t="shared" si="3"/>
        <v/>
      </c>
      <c r="S46" s="247" t="str">
        <f t="shared" si="4"/>
        <v/>
      </c>
      <c r="T46" s="247" t="str">
        <f t="shared" si="5"/>
        <v/>
      </c>
    </row>
    <row r="47" spans="2:20">
      <c r="B47" s="95">
        <v>41</v>
      </c>
      <c r="C47" s="96" t="str">
        <f>IF(ISBLANK(analiza_1!C55),"",analiza_1!C55)</f>
        <v/>
      </c>
      <c r="D47" s="103"/>
      <c r="E47" s="103"/>
      <c r="F47" s="103"/>
      <c r="G47" s="103"/>
      <c r="H47" s="107" t="str">
        <f t="shared" si="6"/>
        <v/>
      </c>
      <c r="I47" s="108" t="str">
        <f>IFERROR((Q47*analiza_1!AA55+R47*analiza_1!AB55+S47*analiza_1!AC55+T47*analiza_1!AD55)+(analiza_1!AM55+analiza_1!Z55+analiza_1!AO55+IF(analiza_1!V55=5,$M$12,IF(analiza_1!V55=4,$M$11,IF(analiza_1!V55=3,$M$10,IF(analiza_1!V55=2,$M$9,0))))),"")</f>
        <v/>
      </c>
      <c r="Q47" s="247" t="str">
        <f t="shared" si="2"/>
        <v/>
      </c>
      <c r="R47" s="247" t="str">
        <f t="shared" si="3"/>
        <v/>
      </c>
      <c r="S47" s="247" t="str">
        <f t="shared" si="4"/>
        <v/>
      </c>
      <c r="T47" s="247" t="str">
        <f t="shared" si="5"/>
        <v/>
      </c>
    </row>
    <row r="48" spans="2:20">
      <c r="B48" s="95">
        <v>42</v>
      </c>
      <c r="C48" s="96" t="str">
        <f>IF(ISBLANK(analiza_1!C56),"",analiza_1!C56)</f>
        <v/>
      </c>
      <c r="D48" s="103"/>
      <c r="E48" s="103"/>
      <c r="F48" s="103"/>
      <c r="G48" s="103"/>
      <c r="H48" s="107" t="str">
        <f t="shared" si="6"/>
        <v/>
      </c>
      <c r="I48" s="108" t="str">
        <f>IFERROR((Q48*analiza_1!AA56+R48*analiza_1!AB56+S48*analiza_1!AC56+T48*analiza_1!AD56)+(analiza_1!AM56+analiza_1!Z56+analiza_1!AO56+IF(analiza_1!V56=5,$M$12,IF(analiza_1!V56=4,$M$11,IF(analiza_1!V56=3,$M$10,IF(analiza_1!V56=2,$M$9,0))))),"")</f>
        <v/>
      </c>
      <c r="Q48" s="247" t="str">
        <f t="shared" si="2"/>
        <v/>
      </c>
      <c r="R48" s="247" t="str">
        <f t="shared" si="3"/>
        <v/>
      </c>
      <c r="S48" s="247" t="str">
        <f t="shared" si="4"/>
        <v/>
      </c>
      <c r="T48" s="247" t="str">
        <f t="shared" si="5"/>
        <v/>
      </c>
    </row>
    <row r="49" spans="2:20">
      <c r="B49" s="95">
        <v>43</v>
      </c>
      <c r="C49" s="96" t="str">
        <f>IF(ISBLANK(analiza_1!C57),"",analiza_1!C57)</f>
        <v/>
      </c>
      <c r="D49" s="103"/>
      <c r="E49" s="103"/>
      <c r="F49" s="103"/>
      <c r="G49" s="103"/>
      <c r="H49" s="107" t="str">
        <f t="shared" si="6"/>
        <v/>
      </c>
      <c r="I49" s="108" t="str">
        <f>IFERROR((Q49*analiza_1!AA57+R49*analiza_1!AB57+S49*analiza_1!AC57+T49*analiza_1!AD57)+(analiza_1!AM57+analiza_1!Z57+analiza_1!AO57+IF(analiza_1!V57=5,$M$12,IF(analiza_1!V57=4,$M$11,IF(analiza_1!V57=3,$M$10,IF(analiza_1!V57=2,$M$9,0))))),"")</f>
        <v/>
      </c>
      <c r="Q49" s="247" t="str">
        <f t="shared" si="2"/>
        <v/>
      </c>
      <c r="R49" s="247" t="str">
        <f t="shared" si="3"/>
        <v/>
      </c>
      <c r="S49" s="247" t="str">
        <f t="shared" si="4"/>
        <v/>
      </c>
      <c r="T49" s="247" t="str">
        <f t="shared" si="5"/>
        <v/>
      </c>
    </row>
    <row r="50" spans="2:20">
      <c r="B50" s="95">
        <v>44</v>
      </c>
      <c r="C50" s="96" t="str">
        <f>IF(ISBLANK(analiza_1!C58),"",analiza_1!C58)</f>
        <v/>
      </c>
      <c r="D50" s="103"/>
      <c r="E50" s="103"/>
      <c r="F50" s="103"/>
      <c r="G50" s="103"/>
      <c r="H50" s="107" t="str">
        <f t="shared" si="6"/>
        <v/>
      </c>
      <c r="I50" s="108" t="str">
        <f>IFERROR((Q50*analiza_1!AA58+R50*analiza_1!AB58+S50*analiza_1!AC58+T50*analiza_1!AD58)+(analiza_1!AM58+analiza_1!Z58+analiza_1!AO58+IF(analiza_1!V58=5,$M$12,IF(analiza_1!V58=4,$M$11,IF(analiza_1!V58=3,$M$10,IF(analiza_1!V58=2,$M$9,0))))),"")</f>
        <v/>
      </c>
      <c r="Q50" s="247" t="str">
        <f t="shared" si="2"/>
        <v/>
      </c>
      <c r="R50" s="247" t="str">
        <f t="shared" si="3"/>
        <v/>
      </c>
      <c r="S50" s="247" t="str">
        <f t="shared" si="4"/>
        <v/>
      </c>
      <c r="T50" s="247" t="str">
        <f t="shared" si="5"/>
        <v/>
      </c>
    </row>
    <row r="51" spans="2:20">
      <c r="B51" s="95">
        <v>45</v>
      </c>
      <c r="C51" s="96" t="str">
        <f>IF(ISBLANK(analiza_1!C59),"",analiza_1!C59)</f>
        <v/>
      </c>
      <c r="D51" s="103"/>
      <c r="E51" s="103"/>
      <c r="F51" s="103"/>
      <c r="G51" s="103"/>
      <c r="H51" s="107" t="str">
        <f t="shared" si="6"/>
        <v/>
      </c>
      <c r="I51" s="108" t="str">
        <f>IFERROR((Q51*analiza_1!AA59+R51*analiza_1!AB59+S51*analiza_1!AC59+T51*analiza_1!AD59)+(analiza_1!AM59+analiza_1!Z59+analiza_1!AO59+IF(analiza_1!V59=5,$M$12,IF(analiza_1!V59=4,$M$11,IF(analiza_1!V59=3,$M$10,IF(analiza_1!V59=2,$M$9,0))))),"")</f>
        <v/>
      </c>
      <c r="Q51" s="247" t="str">
        <f t="shared" si="2"/>
        <v/>
      </c>
      <c r="R51" s="247" t="str">
        <f t="shared" si="3"/>
        <v/>
      </c>
      <c r="S51" s="247" t="str">
        <f t="shared" si="4"/>
        <v/>
      </c>
      <c r="T51" s="247" t="str">
        <f t="shared" si="5"/>
        <v/>
      </c>
    </row>
    <row r="52" spans="2:20">
      <c r="B52" s="95">
        <v>46</v>
      </c>
      <c r="C52" s="96" t="str">
        <f>IF(ISBLANK(analiza_1!C60),"",analiza_1!C60)</f>
        <v/>
      </c>
      <c r="D52" s="103"/>
      <c r="E52" s="103"/>
      <c r="F52" s="103"/>
      <c r="G52" s="103"/>
      <c r="H52" s="107" t="str">
        <f t="shared" si="6"/>
        <v/>
      </c>
      <c r="I52" s="108" t="str">
        <f>IFERROR((Q52*analiza_1!AA60+R52*analiza_1!AB60+S52*analiza_1!AC60+T52*analiza_1!AD60)+(analiza_1!AM60+analiza_1!Z60+analiza_1!AO60+IF(analiza_1!V60=5,$M$12,IF(analiza_1!V60=4,$M$11,IF(analiza_1!V60=3,$M$10,IF(analiza_1!V60=2,$M$9,0))))),"")</f>
        <v/>
      </c>
      <c r="Q52" s="247" t="str">
        <f t="shared" si="2"/>
        <v/>
      </c>
      <c r="R52" s="247" t="str">
        <f t="shared" si="3"/>
        <v/>
      </c>
      <c r="S52" s="247" t="str">
        <f t="shared" si="4"/>
        <v/>
      </c>
      <c r="T52" s="247" t="str">
        <f t="shared" si="5"/>
        <v/>
      </c>
    </row>
    <row r="53" spans="2:20">
      <c r="B53" s="95">
        <v>47</v>
      </c>
      <c r="C53" s="96" t="str">
        <f>IF(ISBLANK(analiza_1!C61),"",analiza_1!C61)</f>
        <v/>
      </c>
      <c r="D53" s="103"/>
      <c r="E53" s="103"/>
      <c r="F53" s="103"/>
      <c r="G53" s="103"/>
      <c r="H53" s="107" t="str">
        <f t="shared" si="6"/>
        <v/>
      </c>
      <c r="I53" s="108" t="str">
        <f>IFERROR((Q53*analiza_1!AA61+R53*analiza_1!AB61+S53*analiza_1!AC61+T53*analiza_1!AD61)+(analiza_1!AM61+analiza_1!Z61+analiza_1!AO61+IF(analiza_1!V61=5,$M$12,IF(analiza_1!V61=4,$M$11,IF(analiza_1!V61=3,$M$10,IF(analiza_1!V61=2,$M$9,0))))),"")</f>
        <v/>
      </c>
      <c r="Q53" s="247" t="str">
        <f t="shared" si="2"/>
        <v/>
      </c>
      <c r="R53" s="247" t="str">
        <f t="shared" si="3"/>
        <v/>
      </c>
      <c r="S53" s="247" t="str">
        <f t="shared" si="4"/>
        <v/>
      </c>
      <c r="T53" s="247" t="str">
        <f t="shared" si="5"/>
        <v/>
      </c>
    </row>
    <row r="54" spans="2:20">
      <c r="B54" s="95">
        <v>48</v>
      </c>
      <c r="C54" s="96" t="str">
        <f>IF(ISBLANK(analiza_1!C62),"",analiza_1!C62)</f>
        <v/>
      </c>
      <c r="D54" s="103"/>
      <c r="E54" s="103"/>
      <c r="F54" s="103"/>
      <c r="G54" s="103"/>
      <c r="H54" s="107" t="str">
        <f t="shared" si="6"/>
        <v/>
      </c>
      <c r="I54" s="108" t="str">
        <f>IFERROR((Q54*analiza_1!AA62+R54*analiza_1!AB62+S54*analiza_1!AC62+T54*analiza_1!AD62)+(analiza_1!AM62+analiza_1!Z62+analiza_1!AO62+IF(analiza_1!V62=5,$M$12,IF(analiza_1!V62=4,$M$11,IF(analiza_1!V62=3,$M$10,IF(analiza_1!V62=2,$M$9,0))))),"")</f>
        <v/>
      </c>
      <c r="Q54" s="247" t="str">
        <f t="shared" si="2"/>
        <v/>
      </c>
      <c r="R54" s="247" t="str">
        <f t="shared" si="3"/>
        <v/>
      </c>
      <c r="S54" s="247" t="str">
        <f t="shared" si="4"/>
        <v/>
      </c>
      <c r="T54" s="247" t="str">
        <f t="shared" si="5"/>
        <v/>
      </c>
    </row>
    <row r="55" spans="2:20">
      <c r="B55" s="95">
        <v>49</v>
      </c>
      <c r="C55" s="96" t="str">
        <f>IF(ISBLANK(analiza_1!C63),"",analiza_1!C63)</f>
        <v/>
      </c>
      <c r="D55" s="103"/>
      <c r="E55" s="103"/>
      <c r="F55" s="103"/>
      <c r="G55" s="103"/>
      <c r="H55" s="107" t="str">
        <f t="shared" si="6"/>
        <v/>
      </c>
      <c r="I55" s="108" t="str">
        <f>IFERROR((Q55*analiza_1!AA63+R55*analiza_1!AB63+S55*analiza_1!AC63+T55*analiza_1!AD63)+(analiza_1!AM63+analiza_1!Z63+analiza_1!AO63+IF(analiza_1!V63=5,$M$12,IF(analiza_1!V63=4,$M$11,IF(analiza_1!V63=3,$M$10,IF(analiza_1!V63=2,$M$9,0))))),"")</f>
        <v/>
      </c>
      <c r="Q55" s="247" t="str">
        <f t="shared" si="2"/>
        <v/>
      </c>
      <c r="R55" s="247" t="str">
        <f t="shared" si="3"/>
        <v/>
      </c>
      <c r="S55" s="247" t="str">
        <f t="shared" si="4"/>
        <v/>
      </c>
      <c r="T55" s="247" t="str">
        <f t="shared" si="5"/>
        <v/>
      </c>
    </row>
    <row r="56" spans="2:20">
      <c r="B56" s="95">
        <v>50</v>
      </c>
      <c r="C56" s="96" t="str">
        <f>IF(ISBLANK(analiza_1!C64),"",analiza_1!C64)</f>
        <v/>
      </c>
      <c r="D56" s="103"/>
      <c r="E56" s="103"/>
      <c r="F56" s="103"/>
      <c r="G56" s="103"/>
      <c r="H56" s="107" t="str">
        <f t="shared" si="6"/>
        <v/>
      </c>
      <c r="I56" s="108" t="str">
        <f>IFERROR((Q56*analiza_1!AA64+R56*analiza_1!AB64+S56*analiza_1!AC64+T56*analiza_1!AD64)+(analiza_1!AM64+analiza_1!Z64+analiza_1!AO64+IF(analiza_1!V64=5,$M$12,IF(analiza_1!V64=4,$M$11,IF(analiza_1!V64=3,$M$10,IF(analiza_1!V64=2,$M$9,0))))),"")</f>
        <v/>
      </c>
      <c r="Q56" s="247" t="str">
        <f t="shared" si="2"/>
        <v/>
      </c>
      <c r="R56" s="247" t="str">
        <f t="shared" si="3"/>
        <v/>
      </c>
      <c r="S56" s="247" t="str">
        <f t="shared" si="4"/>
        <v/>
      </c>
      <c r="T56" s="247" t="str">
        <f t="shared" si="5"/>
        <v/>
      </c>
    </row>
    <row r="57" spans="2:20">
      <c r="B57" s="95">
        <v>51</v>
      </c>
      <c r="C57" s="96" t="str">
        <f>IF(ISBLANK(analiza_1!C65),"",analiza_1!C65)</f>
        <v/>
      </c>
      <c r="D57" s="103"/>
      <c r="E57" s="103"/>
      <c r="F57" s="103"/>
      <c r="G57" s="103"/>
      <c r="H57" s="107" t="str">
        <f t="shared" si="6"/>
        <v/>
      </c>
      <c r="I57" s="108" t="str">
        <f>IFERROR((Q57*analiza_1!AA65+R57*analiza_1!AB65+S57*analiza_1!AC65+T57*analiza_1!AD65)+(analiza_1!AM65+analiza_1!Z65+analiza_1!AO65+IF(analiza_1!V65=5,$M$12,IF(analiza_1!V65=4,$M$11,IF(analiza_1!V65=3,$M$10,IF(analiza_1!V65=2,$M$9,0))))),"")</f>
        <v/>
      </c>
      <c r="Q57" s="247" t="str">
        <f t="shared" si="2"/>
        <v/>
      </c>
      <c r="R57" s="247" t="str">
        <f t="shared" si="3"/>
        <v/>
      </c>
      <c r="S57" s="247" t="str">
        <f t="shared" si="4"/>
        <v/>
      </c>
      <c r="T57" s="247" t="str">
        <f t="shared" si="5"/>
        <v/>
      </c>
    </row>
    <row r="58" spans="2:20">
      <c r="B58" s="95">
        <v>52</v>
      </c>
      <c r="C58" s="96" t="str">
        <f>IF(ISBLANK(analiza_1!C66),"",analiza_1!C66)</f>
        <v/>
      </c>
      <c r="D58" s="103"/>
      <c r="E58" s="103"/>
      <c r="F58" s="103"/>
      <c r="G58" s="103"/>
      <c r="H58" s="107" t="str">
        <f t="shared" si="6"/>
        <v/>
      </c>
      <c r="I58" s="108" t="str">
        <f>IFERROR((Q58*analiza_1!AA66+R58*analiza_1!AB66+S58*analiza_1!AC66+T58*analiza_1!AD66)+(analiza_1!AM66+analiza_1!Z66+analiza_1!AO66+IF(analiza_1!V66=5,$M$12,IF(analiza_1!V66=4,$M$11,IF(analiza_1!V66=3,$M$10,IF(analiza_1!V66=2,$M$9,0))))),"")</f>
        <v/>
      </c>
      <c r="Q58" s="247" t="str">
        <f t="shared" si="2"/>
        <v/>
      </c>
      <c r="R58" s="247" t="str">
        <f t="shared" si="3"/>
        <v/>
      </c>
      <c r="S58" s="247" t="str">
        <f t="shared" si="4"/>
        <v/>
      </c>
      <c r="T58" s="247" t="str">
        <f t="shared" si="5"/>
        <v/>
      </c>
    </row>
    <row r="59" spans="2:20">
      <c r="B59" s="95">
        <v>53</v>
      </c>
      <c r="C59" s="96" t="str">
        <f>IF(ISBLANK(analiza_1!C67),"",analiza_1!C67)</f>
        <v/>
      </c>
      <c r="D59" s="103"/>
      <c r="E59" s="103"/>
      <c r="F59" s="103"/>
      <c r="G59" s="103"/>
      <c r="H59" s="107" t="str">
        <f t="shared" si="6"/>
        <v/>
      </c>
      <c r="I59" s="108" t="str">
        <f>IFERROR((Q59*analiza_1!AA67+R59*analiza_1!AB67+S59*analiza_1!AC67+T59*analiza_1!AD67)+(analiza_1!AM67+analiza_1!Z67+analiza_1!AO67+IF(analiza_1!V67=5,$M$12,IF(analiza_1!V67=4,$M$11,IF(analiza_1!V67=3,$M$10,IF(analiza_1!V67=2,$M$9,0))))),"")</f>
        <v/>
      </c>
      <c r="Q59" s="247" t="str">
        <f t="shared" si="2"/>
        <v/>
      </c>
      <c r="R59" s="247" t="str">
        <f t="shared" si="3"/>
        <v/>
      </c>
      <c r="S59" s="247" t="str">
        <f t="shared" si="4"/>
        <v/>
      </c>
      <c r="T59" s="247" t="str">
        <f t="shared" si="5"/>
        <v/>
      </c>
    </row>
    <row r="60" spans="2:20">
      <c r="B60" s="95">
        <v>54</v>
      </c>
      <c r="C60" s="96" t="str">
        <f>IF(ISBLANK(analiza_1!C68),"",analiza_1!C68)</f>
        <v/>
      </c>
      <c r="D60" s="103"/>
      <c r="E60" s="103"/>
      <c r="F60" s="103"/>
      <c r="G60" s="103"/>
      <c r="H60" s="107" t="str">
        <f t="shared" si="6"/>
        <v/>
      </c>
      <c r="I60" s="108" t="str">
        <f>IFERROR((Q60*analiza_1!AA68+R60*analiza_1!AB68+S60*analiza_1!AC68+T60*analiza_1!AD68)+(analiza_1!AM68+analiza_1!Z68+analiza_1!AO68+IF(analiza_1!V68=5,$M$12,IF(analiza_1!V68=4,$M$11,IF(analiza_1!V68=3,$M$10,IF(analiza_1!V68=2,$M$9,0))))),"")</f>
        <v/>
      </c>
      <c r="Q60" s="247" t="str">
        <f t="shared" si="2"/>
        <v/>
      </c>
      <c r="R60" s="247" t="str">
        <f t="shared" si="3"/>
        <v/>
      </c>
      <c r="S60" s="247" t="str">
        <f t="shared" si="4"/>
        <v/>
      </c>
      <c r="T60" s="247" t="str">
        <f t="shared" si="5"/>
        <v/>
      </c>
    </row>
    <row r="61" spans="2:20">
      <c r="B61" s="95">
        <v>55</v>
      </c>
      <c r="C61" s="96" t="str">
        <f>IF(ISBLANK(analiza_1!C69),"",analiza_1!C69)</f>
        <v/>
      </c>
      <c r="D61" s="103"/>
      <c r="E61" s="103"/>
      <c r="F61" s="103"/>
      <c r="G61" s="103"/>
      <c r="H61" s="107" t="str">
        <f t="shared" si="6"/>
        <v/>
      </c>
      <c r="I61" s="108" t="str">
        <f>IFERROR((Q61*analiza_1!AA69+R61*analiza_1!AB69+S61*analiza_1!AC69+T61*analiza_1!AD69)+(analiza_1!AM69+analiza_1!Z69+analiza_1!AO69+IF(analiza_1!V69=5,$M$12,IF(analiza_1!V69=4,$M$11,IF(analiza_1!V69=3,$M$10,IF(analiza_1!V69=2,$M$9,0))))),"")</f>
        <v/>
      </c>
      <c r="Q61" s="247" t="str">
        <f t="shared" si="2"/>
        <v/>
      </c>
      <c r="R61" s="247" t="str">
        <f t="shared" si="3"/>
        <v/>
      </c>
      <c r="S61" s="247" t="str">
        <f t="shared" si="4"/>
        <v/>
      </c>
      <c r="T61" s="247" t="str">
        <f t="shared" si="5"/>
        <v/>
      </c>
    </row>
    <row r="62" spans="2:20">
      <c r="B62" s="95">
        <v>56</v>
      </c>
      <c r="C62" s="96" t="str">
        <f>IF(ISBLANK(analiza_1!C70),"",analiza_1!C70)</f>
        <v/>
      </c>
      <c r="D62" s="103"/>
      <c r="E62" s="103"/>
      <c r="F62" s="103"/>
      <c r="G62" s="103"/>
      <c r="H62" s="107" t="str">
        <f t="shared" si="6"/>
        <v/>
      </c>
      <c r="I62" s="108" t="str">
        <f>IFERROR((Q62*analiza_1!AA70+R62*analiza_1!AB70+S62*analiza_1!AC70+T62*analiza_1!AD70)+(analiza_1!AM70+analiza_1!Z70+analiza_1!AO70+IF(analiza_1!V70=5,$M$12,IF(analiza_1!V70=4,$M$11,IF(analiza_1!V70=3,$M$10,IF(analiza_1!V70=2,$M$9,0))))),"")</f>
        <v/>
      </c>
      <c r="Q62" s="247" t="str">
        <f t="shared" si="2"/>
        <v/>
      </c>
      <c r="R62" s="247" t="str">
        <f t="shared" si="3"/>
        <v/>
      </c>
      <c r="S62" s="247" t="str">
        <f t="shared" si="4"/>
        <v/>
      </c>
      <c r="T62" s="247" t="str">
        <f t="shared" si="5"/>
        <v/>
      </c>
    </row>
    <row r="63" spans="2:20">
      <c r="B63" s="95">
        <v>57</v>
      </c>
      <c r="C63" s="96" t="str">
        <f>IF(ISBLANK(analiza_1!C71),"",analiza_1!C71)</f>
        <v/>
      </c>
      <c r="D63" s="103"/>
      <c r="E63" s="103"/>
      <c r="F63" s="103"/>
      <c r="G63" s="103"/>
      <c r="H63" s="107" t="str">
        <f t="shared" si="6"/>
        <v/>
      </c>
      <c r="I63" s="108" t="str">
        <f>IFERROR((Q63*analiza_1!AA71+R63*analiza_1!AB71+S63*analiza_1!AC71+T63*analiza_1!AD71)+(analiza_1!AM71+analiza_1!Z71+analiza_1!AO71+IF(analiza_1!V71=5,$M$12,IF(analiza_1!V71=4,$M$11,IF(analiza_1!V71=3,$M$10,IF(analiza_1!V71=2,$M$9,0))))),"")</f>
        <v/>
      </c>
      <c r="Q63" s="247" t="str">
        <f t="shared" si="2"/>
        <v/>
      </c>
      <c r="R63" s="247" t="str">
        <f t="shared" si="3"/>
        <v/>
      </c>
      <c r="S63" s="247" t="str">
        <f t="shared" si="4"/>
        <v/>
      </c>
      <c r="T63" s="247" t="str">
        <f t="shared" si="5"/>
        <v/>
      </c>
    </row>
    <row r="64" spans="2:20">
      <c r="B64" s="95">
        <v>58</v>
      </c>
      <c r="C64" s="96" t="str">
        <f>IF(ISBLANK(analiza_1!C72),"",analiza_1!C72)</f>
        <v/>
      </c>
      <c r="D64" s="103"/>
      <c r="E64" s="103"/>
      <c r="F64" s="103"/>
      <c r="G64" s="103"/>
      <c r="H64" s="107" t="str">
        <f t="shared" si="6"/>
        <v/>
      </c>
      <c r="I64" s="108" t="str">
        <f>IFERROR((Q64*analiza_1!AA72+R64*analiza_1!AB72+S64*analiza_1!AC72+T64*analiza_1!AD72)+(analiza_1!AM72+analiza_1!Z72+analiza_1!AO72+IF(analiza_1!V72=5,$M$12,IF(analiza_1!V72=4,$M$11,IF(analiza_1!V72=3,$M$10,IF(analiza_1!V72=2,$M$9,0))))),"")</f>
        <v/>
      </c>
      <c r="Q64" s="247" t="str">
        <f t="shared" si="2"/>
        <v/>
      </c>
      <c r="R64" s="247" t="str">
        <f t="shared" si="3"/>
        <v/>
      </c>
      <c r="S64" s="247" t="str">
        <f t="shared" si="4"/>
        <v/>
      </c>
      <c r="T64" s="247" t="str">
        <f t="shared" si="5"/>
        <v/>
      </c>
    </row>
    <row r="65" spans="2:20">
      <c r="B65" s="95">
        <v>59</v>
      </c>
      <c r="C65" s="96" t="str">
        <f>IF(ISBLANK(analiza_1!C73),"",analiza_1!C73)</f>
        <v/>
      </c>
      <c r="D65" s="103"/>
      <c r="E65" s="103"/>
      <c r="F65" s="103"/>
      <c r="G65" s="103"/>
      <c r="H65" s="107" t="str">
        <f t="shared" si="6"/>
        <v/>
      </c>
      <c r="I65" s="108" t="str">
        <f>IFERROR((Q65*analiza_1!AA73+R65*analiza_1!AB73+S65*analiza_1!AC73+T65*analiza_1!AD73)+(analiza_1!AM73+analiza_1!Z73+analiza_1!AO73+IF(analiza_1!V73=5,$M$12,IF(analiza_1!V73=4,$M$11,IF(analiza_1!V73=3,$M$10,IF(analiza_1!V73=2,$M$9,0))))),"")</f>
        <v/>
      </c>
      <c r="Q65" s="247" t="str">
        <f t="shared" si="2"/>
        <v/>
      </c>
      <c r="R65" s="247" t="str">
        <f t="shared" si="3"/>
        <v/>
      </c>
      <c r="S65" s="247" t="str">
        <f t="shared" si="4"/>
        <v/>
      </c>
      <c r="T65" s="247" t="str">
        <f t="shared" si="5"/>
        <v/>
      </c>
    </row>
    <row r="66" spans="2:20">
      <c r="B66" s="95">
        <v>60</v>
      </c>
      <c r="C66" s="96" t="str">
        <f>IF(ISBLANK(analiza_1!C74),"",analiza_1!C74)</f>
        <v/>
      </c>
      <c r="D66" s="103"/>
      <c r="E66" s="103"/>
      <c r="F66" s="103"/>
      <c r="G66" s="103"/>
      <c r="H66" s="107" t="str">
        <f t="shared" si="6"/>
        <v/>
      </c>
      <c r="I66" s="108" t="str">
        <f>IFERROR((Q66*analiza_1!AA74+R66*analiza_1!AB74+S66*analiza_1!AC74+T66*analiza_1!AD74)+(analiza_1!AM74+analiza_1!Z74+analiza_1!AO74+IF(analiza_1!V74=5,$M$12,IF(analiza_1!V74=4,$M$11,IF(analiza_1!V74=3,$M$10,IF(analiza_1!V74=2,$M$9,0))))),"")</f>
        <v/>
      </c>
      <c r="Q66" s="247" t="str">
        <f t="shared" si="2"/>
        <v/>
      </c>
      <c r="R66" s="247" t="str">
        <f t="shared" si="3"/>
        <v/>
      </c>
      <c r="S66" s="247" t="str">
        <f t="shared" si="4"/>
        <v/>
      </c>
      <c r="T66" s="247" t="str">
        <f t="shared" si="5"/>
        <v/>
      </c>
    </row>
    <row r="67" spans="2:20">
      <c r="B67" s="95">
        <v>61</v>
      </c>
      <c r="C67" s="96" t="str">
        <f>IF(ISBLANK(analiza_1!C75),"",analiza_1!C75)</f>
        <v/>
      </c>
      <c r="D67" s="103"/>
      <c r="E67" s="103"/>
      <c r="F67" s="103"/>
      <c r="G67" s="103"/>
      <c r="H67" s="107" t="str">
        <f t="shared" si="6"/>
        <v/>
      </c>
      <c r="I67" s="108" t="str">
        <f>IFERROR((Q67*analiza_1!AA75+R67*analiza_1!AB75+S67*analiza_1!AC75+T67*analiza_1!AD75)+(analiza_1!AM75+analiza_1!Z75+analiza_1!AO75+IF(analiza_1!V75=5,$M$12,IF(analiza_1!V75=4,$M$11,IF(analiza_1!V75=3,$M$10,IF(analiza_1!V75=2,$M$9,0))))),"")</f>
        <v/>
      </c>
      <c r="Q67" s="247" t="str">
        <f t="shared" si="2"/>
        <v/>
      </c>
      <c r="R67" s="247" t="str">
        <f t="shared" si="3"/>
        <v/>
      </c>
      <c r="S67" s="247" t="str">
        <f t="shared" si="4"/>
        <v/>
      </c>
      <c r="T67" s="247" t="str">
        <f t="shared" si="5"/>
        <v/>
      </c>
    </row>
    <row r="68" spans="2:20">
      <c r="B68" s="95">
        <v>62</v>
      </c>
      <c r="C68" s="96" t="str">
        <f>IF(ISBLANK(analiza_1!C76),"",analiza_1!C76)</f>
        <v/>
      </c>
      <c r="D68" s="103"/>
      <c r="E68" s="103"/>
      <c r="F68" s="103"/>
      <c r="G68" s="103"/>
      <c r="H68" s="107" t="str">
        <f t="shared" si="6"/>
        <v/>
      </c>
      <c r="I68" s="108" t="str">
        <f>IFERROR((Q68*analiza_1!AA76+R68*analiza_1!AB76+S68*analiza_1!AC76+T68*analiza_1!AD76)+(analiza_1!AM76+analiza_1!Z76+analiza_1!AO76+IF(analiza_1!V76=5,$M$12,IF(analiza_1!V76=4,$M$11,IF(analiza_1!V76=3,$M$10,IF(analiza_1!V76=2,$M$9,0))))),"")</f>
        <v/>
      </c>
      <c r="Q68" s="247" t="str">
        <f t="shared" si="2"/>
        <v/>
      </c>
      <c r="R68" s="247" t="str">
        <f t="shared" si="3"/>
        <v/>
      </c>
      <c r="S68" s="247" t="str">
        <f t="shared" si="4"/>
        <v/>
      </c>
      <c r="T68" s="247" t="str">
        <f t="shared" si="5"/>
        <v/>
      </c>
    </row>
    <row r="69" spans="2:20">
      <c r="B69" s="95">
        <v>63</v>
      </c>
      <c r="C69" s="96" t="str">
        <f>IF(ISBLANK(analiza_1!C77),"",analiza_1!C77)</f>
        <v/>
      </c>
      <c r="D69" s="103"/>
      <c r="E69" s="103"/>
      <c r="F69" s="103"/>
      <c r="G69" s="103"/>
      <c r="H69" s="107" t="str">
        <f t="shared" si="6"/>
        <v/>
      </c>
      <c r="I69" s="108" t="str">
        <f>IFERROR((Q69*analiza_1!AA77+R69*analiza_1!AB77+S69*analiza_1!AC77+T69*analiza_1!AD77)+(analiza_1!AM77+analiza_1!Z77+analiza_1!AO77+IF(analiza_1!V77=5,$M$12,IF(analiza_1!V77=4,$M$11,IF(analiza_1!V77=3,$M$10,IF(analiza_1!V77=2,$M$9,0))))),"")</f>
        <v/>
      </c>
      <c r="Q69" s="247" t="str">
        <f t="shared" si="2"/>
        <v/>
      </c>
      <c r="R69" s="247" t="str">
        <f t="shared" si="3"/>
        <v/>
      </c>
      <c r="S69" s="247" t="str">
        <f t="shared" si="4"/>
        <v/>
      </c>
      <c r="T69" s="247" t="str">
        <f t="shared" si="5"/>
        <v/>
      </c>
    </row>
    <row r="70" spans="2:20">
      <c r="B70" s="95">
        <v>64</v>
      </c>
      <c r="C70" s="96" t="str">
        <f>IF(ISBLANK(analiza_1!C78),"",analiza_1!C78)</f>
        <v/>
      </c>
      <c r="D70" s="103"/>
      <c r="E70" s="103"/>
      <c r="F70" s="103"/>
      <c r="G70" s="103"/>
      <c r="H70" s="107" t="str">
        <f t="shared" si="6"/>
        <v/>
      </c>
      <c r="I70" s="108" t="str">
        <f>IFERROR((Q70*analiza_1!AA78+R70*analiza_1!AB78+S70*analiza_1!AC78+T70*analiza_1!AD78)+(analiza_1!AM78+analiza_1!Z78+analiza_1!AO78+IF(analiza_1!V78=5,$M$12,IF(analiza_1!V78=4,$M$11,IF(analiza_1!V78=3,$M$10,IF(analiza_1!V78=2,$M$9,0))))),"")</f>
        <v/>
      </c>
      <c r="Q70" s="247" t="str">
        <f t="shared" si="2"/>
        <v/>
      </c>
      <c r="R70" s="247" t="str">
        <f t="shared" si="3"/>
        <v/>
      </c>
      <c r="S70" s="247" t="str">
        <f t="shared" si="4"/>
        <v/>
      </c>
      <c r="T70" s="247" t="str">
        <f t="shared" si="5"/>
        <v/>
      </c>
    </row>
    <row r="71" spans="2:20">
      <c r="B71" s="95">
        <v>65</v>
      </c>
      <c r="C71" s="96" t="str">
        <f>IF(ISBLANK(analiza_1!C79),"",analiza_1!C79)</f>
        <v/>
      </c>
      <c r="D71" s="103"/>
      <c r="E71" s="103"/>
      <c r="F71" s="103"/>
      <c r="G71" s="103"/>
      <c r="H71" s="107" t="str">
        <f t="shared" ref="H71:H93" si="7">IF(I71="","",IF(I71&gt;=$M$21,"I",IF(I71&gt;=$M$22,"II",IF(I71&gt;=$M$23,"III",IF(I71&gt;=$M$24,"IV",IF(I71&gt;=$M$25,"V",""))))))</f>
        <v/>
      </c>
      <c r="I71" s="108" t="str">
        <f>IFERROR((Q71*analiza_1!AA79+R71*analiza_1!AB79+S71*analiza_1!AC79+T71*analiza_1!AD79)+(analiza_1!AM79+analiza_1!Z79+analiza_1!AO79+IF(analiza_1!V79=5,$M$12,IF(analiza_1!V79=4,$M$11,IF(analiza_1!V79=3,$M$10,IF(analiza_1!V79=2,$M$9,0))))),"")</f>
        <v/>
      </c>
      <c r="Q71" s="247" t="str">
        <f t="shared" si="2"/>
        <v/>
      </c>
      <c r="R71" s="247" t="str">
        <f t="shared" si="3"/>
        <v/>
      </c>
      <c r="S71" s="247" t="str">
        <f t="shared" si="4"/>
        <v/>
      </c>
      <c r="T71" s="247" t="str">
        <f t="shared" si="5"/>
        <v/>
      </c>
    </row>
    <row r="72" spans="2:20">
      <c r="B72" s="95">
        <v>66</v>
      </c>
      <c r="C72" s="96" t="str">
        <f>IF(ISBLANK(analiza_1!C80),"",analiza_1!C80)</f>
        <v/>
      </c>
      <c r="D72" s="103"/>
      <c r="E72" s="103"/>
      <c r="F72" s="103"/>
      <c r="G72" s="103"/>
      <c r="H72" s="107" t="str">
        <f t="shared" si="7"/>
        <v/>
      </c>
      <c r="I72" s="108" t="str">
        <f>IFERROR((Q72*analiza_1!AA80+R72*analiza_1!AB80+S72*analiza_1!AC80+T72*analiza_1!AD80)+(analiza_1!AM80+analiza_1!Z80+analiza_1!AO80+IF(analiza_1!V80=5,$M$12,IF(analiza_1!V80=4,$M$11,IF(analiza_1!V80=3,$M$10,IF(analiza_1!V80=2,$M$9,0))))),"")</f>
        <v/>
      </c>
      <c r="Q72" s="247" t="str">
        <f t="shared" ref="Q72:Q93" si="8">IFERROR(VLOOKUP(D72, $L$15:$M$18, 2, FALSE),"")</f>
        <v/>
      </c>
      <c r="R72" s="247" t="str">
        <f t="shared" ref="R72:R93" si="9">IFERROR(VLOOKUP(E72, $L$15:$M$18, 2, FALSE),"")</f>
        <v/>
      </c>
      <c r="S72" s="247" t="str">
        <f t="shared" ref="S72:S93" si="10">IFERROR(VLOOKUP(F72, $L$15:$M$18, 2, FALSE),"")</f>
        <v/>
      </c>
      <c r="T72" s="247" t="str">
        <f t="shared" ref="T72:T93" si="11">IFERROR(VLOOKUP(G72, $L$15:$M$18, 2, FALSE),"")</f>
        <v/>
      </c>
    </row>
    <row r="73" spans="2:20">
      <c r="B73" s="95">
        <v>67</v>
      </c>
      <c r="C73" s="96" t="str">
        <f>IF(ISBLANK(analiza_1!C81),"",analiza_1!C81)</f>
        <v/>
      </c>
      <c r="D73" s="103"/>
      <c r="E73" s="103"/>
      <c r="F73" s="103"/>
      <c r="G73" s="103"/>
      <c r="H73" s="107" t="str">
        <f t="shared" si="7"/>
        <v/>
      </c>
      <c r="I73" s="108" t="str">
        <f>IFERROR((Q73*analiza_1!AA81+R73*analiza_1!AB81+S73*analiza_1!AC81+T73*analiza_1!AD81)+(analiza_1!AM81+analiza_1!Z81+analiza_1!AO81+IF(analiza_1!V81=5,$M$12,IF(analiza_1!V81=4,$M$11,IF(analiza_1!V81=3,$M$10,IF(analiza_1!V81=2,$M$9,0))))),"")</f>
        <v/>
      </c>
      <c r="Q73" s="247" t="str">
        <f t="shared" si="8"/>
        <v/>
      </c>
      <c r="R73" s="247" t="str">
        <f t="shared" si="9"/>
        <v/>
      </c>
      <c r="S73" s="247" t="str">
        <f t="shared" si="10"/>
        <v/>
      </c>
      <c r="T73" s="247" t="str">
        <f t="shared" si="11"/>
        <v/>
      </c>
    </row>
    <row r="74" spans="2:20">
      <c r="B74" s="95">
        <v>68</v>
      </c>
      <c r="C74" s="96" t="str">
        <f>IF(ISBLANK(analiza_1!C82),"",analiza_1!C82)</f>
        <v/>
      </c>
      <c r="D74" s="103"/>
      <c r="E74" s="103"/>
      <c r="F74" s="103"/>
      <c r="G74" s="103"/>
      <c r="H74" s="107" t="str">
        <f t="shared" si="7"/>
        <v/>
      </c>
      <c r="I74" s="108" t="str">
        <f>IFERROR((Q74*analiza_1!AA82+R74*analiza_1!AB82+S74*analiza_1!AC82+T74*analiza_1!AD82)+(analiza_1!AM82+analiza_1!Z82+analiza_1!AO82+IF(analiza_1!V82=5,$M$12,IF(analiza_1!V82=4,$M$11,IF(analiza_1!V82=3,$M$10,IF(analiza_1!V82=2,$M$9,0))))),"")</f>
        <v/>
      </c>
      <c r="Q74" s="247" t="str">
        <f t="shared" si="8"/>
        <v/>
      </c>
      <c r="R74" s="247" t="str">
        <f t="shared" si="9"/>
        <v/>
      </c>
      <c r="S74" s="247" t="str">
        <f t="shared" si="10"/>
        <v/>
      </c>
      <c r="T74" s="247" t="str">
        <f t="shared" si="11"/>
        <v/>
      </c>
    </row>
    <row r="75" spans="2:20">
      <c r="B75" s="95">
        <v>69</v>
      </c>
      <c r="C75" s="96" t="str">
        <f>IF(ISBLANK(analiza_1!C83),"",analiza_1!C83)</f>
        <v/>
      </c>
      <c r="D75" s="103"/>
      <c r="E75" s="103"/>
      <c r="F75" s="103"/>
      <c r="G75" s="103"/>
      <c r="H75" s="107" t="str">
        <f t="shared" si="7"/>
        <v/>
      </c>
      <c r="I75" s="108" t="str">
        <f>IFERROR((Q75*analiza_1!AA83+R75*analiza_1!AB83+S75*analiza_1!AC83+T75*analiza_1!AD83)+(analiza_1!AM83+analiza_1!Z83+analiza_1!AO83+IF(analiza_1!V83=5,$M$12,IF(analiza_1!V83=4,$M$11,IF(analiza_1!V83=3,$M$10,IF(analiza_1!V83=2,$M$9,0))))),"")</f>
        <v/>
      </c>
      <c r="Q75" s="247" t="str">
        <f t="shared" si="8"/>
        <v/>
      </c>
      <c r="R75" s="247" t="str">
        <f t="shared" si="9"/>
        <v/>
      </c>
      <c r="S75" s="247" t="str">
        <f t="shared" si="10"/>
        <v/>
      </c>
      <c r="T75" s="247" t="str">
        <f t="shared" si="11"/>
        <v/>
      </c>
    </row>
    <row r="76" spans="2:20">
      <c r="B76" s="95">
        <v>70</v>
      </c>
      <c r="C76" s="96" t="str">
        <f>IF(ISBLANK(analiza_1!C84),"",analiza_1!C84)</f>
        <v/>
      </c>
      <c r="D76" s="103"/>
      <c r="E76" s="103"/>
      <c r="F76" s="103"/>
      <c r="G76" s="103"/>
      <c r="H76" s="107" t="str">
        <f t="shared" si="7"/>
        <v/>
      </c>
      <c r="I76" s="108" t="str">
        <f>IFERROR((Q76*analiza_1!AA84+R76*analiza_1!AB84+S76*analiza_1!AC84+T76*analiza_1!AD84)+(analiza_1!AM84+analiza_1!Z84+analiza_1!AO84+IF(analiza_1!V84=5,$M$12,IF(analiza_1!V84=4,$M$11,IF(analiza_1!V84=3,$M$10,IF(analiza_1!V84=2,$M$9,0))))),"")</f>
        <v/>
      </c>
      <c r="Q76" s="247" t="str">
        <f t="shared" si="8"/>
        <v/>
      </c>
      <c r="R76" s="247" t="str">
        <f t="shared" si="9"/>
        <v/>
      </c>
      <c r="S76" s="247" t="str">
        <f t="shared" si="10"/>
        <v/>
      </c>
      <c r="T76" s="247" t="str">
        <f t="shared" si="11"/>
        <v/>
      </c>
    </row>
    <row r="77" spans="2:20">
      <c r="B77" s="95">
        <v>71</v>
      </c>
      <c r="C77" s="96" t="str">
        <f>IF(ISBLANK(analiza_1!C85),"",analiza_1!C85)</f>
        <v/>
      </c>
      <c r="D77" s="103"/>
      <c r="E77" s="103"/>
      <c r="F77" s="103"/>
      <c r="G77" s="103"/>
      <c r="H77" s="107" t="str">
        <f t="shared" si="7"/>
        <v/>
      </c>
      <c r="I77" s="108" t="str">
        <f>IFERROR((Q77*analiza_1!AA85+R77*analiza_1!AB85+S77*analiza_1!AC85+T77*analiza_1!AD85)+(analiza_1!AM85+analiza_1!Z85+analiza_1!AO85+IF(analiza_1!V85=5,$M$12,IF(analiza_1!V85=4,$M$11,IF(analiza_1!V85=3,$M$10,IF(analiza_1!V85=2,$M$9,0))))),"")</f>
        <v/>
      </c>
      <c r="Q77" s="247" t="str">
        <f t="shared" si="8"/>
        <v/>
      </c>
      <c r="R77" s="247" t="str">
        <f t="shared" si="9"/>
        <v/>
      </c>
      <c r="S77" s="247" t="str">
        <f t="shared" si="10"/>
        <v/>
      </c>
      <c r="T77" s="247" t="str">
        <f t="shared" si="11"/>
        <v/>
      </c>
    </row>
    <row r="78" spans="2:20">
      <c r="B78" s="95">
        <v>72</v>
      </c>
      <c r="C78" s="96" t="str">
        <f>IF(ISBLANK(analiza_1!C86),"",analiza_1!C86)</f>
        <v/>
      </c>
      <c r="D78" s="103"/>
      <c r="E78" s="103"/>
      <c r="F78" s="103"/>
      <c r="G78" s="103"/>
      <c r="H78" s="107" t="str">
        <f t="shared" si="7"/>
        <v/>
      </c>
      <c r="I78" s="108" t="str">
        <f>IFERROR((Q78*analiza_1!AA86+R78*analiza_1!AB86+S78*analiza_1!AC86+T78*analiza_1!AD86)+(analiza_1!AM86+analiza_1!Z86+analiza_1!AO86+IF(analiza_1!V86=5,$M$12,IF(analiza_1!V86=4,$M$11,IF(analiza_1!V86=3,$M$10,IF(analiza_1!V86=2,$M$9,0))))),"")</f>
        <v/>
      </c>
      <c r="Q78" s="247" t="str">
        <f t="shared" si="8"/>
        <v/>
      </c>
      <c r="R78" s="247" t="str">
        <f t="shared" si="9"/>
        <v/>
      </c>
      <c r="S78" s="247" t="str">
        <f t="shared" si="10"/>
        <v/>
      </c>
      <c r="T78" s="247" t="str">
        <f t="shared" si="11"/>
        <v/>
      </c>
    </row>
    <row r="79" spans="2:20">
      <c r="B79" s="95">
        <v>73</v>
      </c>
      <c r="C79" s="96" t="str">
        <f>IF(ISBLANK(analiza_1!C87),"",analiza_1!C87)</f>
        <v/>
      </c>
      <c r="D79" s="103"/>
      <c r="E79" s="103"/>
      <c r="F79" s="103"/>
      <c r="G79" s="103"/>
      <c r="H79" s="107" t="str">
        <f t="shared" si="7"/>
        <v/>
      </c>
      <c r="I79" s="108" t="str">
        <f>IFERROR((Q79*analiza_1!AA87+R79*analiza_1!AB87+S79*analiza_1!AC87+T79*analiza_1!AD87)+(analiza_1!AM87+analiza_1!Z87+analiza_1!AO87+IF(analiza_1!V87=5,$M$12,IF(analiza_1!V87=4,$M$11,IF(analiza_1!V87=3,$M$10,IF(analiza_1!V87=2,$M$9,0))))),"")</f>
        <v/>
      </c>
      <c r="Q79" s="247" t="str">
        <f t="shared" si="8"/>
        <v/>
      </c>
      <c r="R79" s="247" t="str">
        <f t="shared" si="9"/>
        <v/>
      </c>
      <c r="S79" s="247" t="str">
        <f t="shared" si="10"/>
        <v/>
      </c>
      <c r="T79" s="247" t="str">
        <f t="shared" si="11"/>
        <v/>
      </c>
    </row>
    <row r="80" spans="2:20">
      <c r="B80" s="95">
        <v>74</v>
      </c>
      <c r="C80" s="96" t="str">
        <f>IF(ISBLANK(analiza_1!C88),"",analiza_1!C88)</f>
        <v/>
      </c>
      <c r="D80" s="103"/>
      <c r="E80" s="103"/>
      <c r="F80" s="103"/>
      <c r="G80" s="103"/>
      <c r="H80" s="107" t="str">
        <f t="shared" si="7"/>
        <v/>
      </c>
      <c r="I80" s="108" t="str">
        <f>IFERROR((Q80*analiza_1!AA88+R80*analiza_1!AB88+S80*analiza_1!AC88+T80*analiza_1!AD88)+(analiza_1!AM88+analiza_1!Z88+analiza_1!AO88+IF(analiza_1!V88=5,$M$12,IF(analiza_1!V88=4,$M$11,IF(analiza_1!V88=3,$M$10,IF(analiza_1!V88=2,$M$9,0))))),"")</f>
        <v/>
      </c>
      <c r="Q80" s="247" t="str">
        <f t="shared" si="8"/>
        <v/>
      </c>
      <c r="R80" s="247" t="str">
        <f t="shared" si="9"/>
        <v/>
      </c>
      <c r="S80" s="247" t="str">
        <f t="shared" si="10"/>
        <v/>
      </c>
      <c r="T80" s="247" t="str">
        <f t="shared" si="11"/>
        <v/>
      </c>
    </row>
    <row r="81" spans="2:20">
      <c r="B81" s="95">
        <v>75</v>
      </c>
      <c r="C81" s="96" t="str">
        <f>IF(ISBLANK(analiza_1!C89),"",analiza_1!C89)</f>
        <v/>
      </c>
      <c r="D81" s="103"/>
      <c r="E81" s="103"/>
      <c r="F81" s="103"/>
      <c r="G81" s="103"/>
      <c r="H81" s="107" t="str">
        <f t="shared" si="7"/>
        <v/>
      </c>
      <c r="I81" s="108" t="str">
        <f>IFERROR((Q81*analiza_1!AA89+R81*analiza_1!AB89+S81*analiza_1!AC89+T81*analiza_1!AD89)+(analiza_1!AM89+analiza_1!Z89+analiza_1!AO89+IF(analiza_1!V89=5,$M$12,IF(analiza_1!V89=4,$M$11,IF(analiza_1!V89=3,$M$10,IF(analiza_1!V89=2,$M$9,0))))),"")</f>
        <v/>
      </c>
      <c r="Q81" s="247" t="str">
        <f t="shared" si="8"/>
        <v/>
      </c>
      <c r="R81" s="247" t="str">
        <f t="shared" si="9"/>
        <v/>
      </c>
      <c r="S81" s="247" t="str">
        <f t="shared" si="10"/>
        <v/>
      </c>
      <c r="T81" s="247" t="str">
        <f t="shared" si="11"/>
        <v/>
      </c>
    </row>
    <row r="82" spans="2:20">
      <c r="B82" s="95">
        <v>76</v>
      </c>
      <c r="C82" s="96" t="str">
        <f>IF(ISBLANK(analiza_1!C90),"",analiza_1!C90)</f>
        <v/>
      </c>
      <c r="D82" s="103"/>
      <c r="E82" s="103"/>
      <c r="F82" s="103"/>
      <c r="G82" s="103"/>
      <c r="H82" s="107" t="str">
        <f t="shared" si="7"/>
        <v/>
      </c>
      <c r="I82" s="108" t="str">
        <f>IFERROR((Q82*analiza_1!AA90+R82*analiza_1!AB90+S82*analiza_1!AC90+T82*analiza_1!AD90)+(analiza_1!AM90+analiza_1!Z90+analiza_1!AO90+IF(analiza_1!V90=5,$M$12,IF(analiza_1!V90=4,$M$11,IF(analiza_1!V90=3,$M$10,IF(analiza_1!V90=2,$M$9,0))))),"")</f>
        <v/>
      </c>
      <c r="Q82" s="247" t="str">
        <f t="shared" si="8"/>
        <v/>
      </c>
      <c r="R82" s="247" t="str">
        <f t="shared" si="9"/>
        <v/>
      </c>
      <c r="S82" s="247" t="str">
        <f t="shared" si="10"/>
        <v/>
      </c>
      <c r="T82" s="247" t="str">
        <f t="shared" si="11"/>
        <v/>
      </c>
    </row>
    <row r="83" spans="2:20">
      <c r="B83" s="95">
        <v>77</v>
      </c>
      <c r="C83" s="96" t="str">
        <f>IF(ISBLANK(analiza_1!C91),"",analiza_1!C91)</f>
        <v/>
      </c>
      <c r="D83" s="103"/>
      <c r="E83" s="103"/>
      <c r="F83" s="103"/>
      <c r="G83" s="103"/>
      <c r="H83" s="107" t="str">
        <f t="shared" si="7"/>
        <v/>
      </c>
      <c r="I83" s="108" t="str">
        <f>IFERROR((Q83*analiza_1!AA91+R83*analiza_1!AB91+S83*analiza_1!AC91+T83*analiza_1!AD91)+(analiza_1!AM91+analiza_1!Z91+analiza_1!AO91+IF(analiza_1!V91=5,$M$12,IF(analiza_1!V91=4,$M$11,IF(analiza_1!V91=3,$M$10,IF(analiza_1!V91=2,$M$9,0))))),"")</f>
        <v/>
      </c>
      <c r="Q83" s="247" t="str">
        <f t="shared" si="8"/>
        <v/>
      </c>
      <c r="R83" s="247" t="str">
        <f t="shared" si="9"/>
        <v/>
      </c>
      <c r="S83" s="247" t="str">
        <f t="shared" si="10"/>
        <v/>
      </c>
      <c r="T83" s="247" t="str">
        <f t="shared" si="11"/>
        <v/>
      </c>
    </row>
    <row r="84" spans="2:20">
      <c r="B84" s="95">
        <v>78</v>
      </c>
      <c r="C84" s="96" t="str">
        <f>IF(ISBLANK(analiza_1!C92),"",analiza_1!C92)</f>
        <v/>
      </c>
      <c r="D84" s="103"/>
      <c r="E84" s="103"/>
      <c r="F84" s="103"/>
      <c r="G84" s="103"/>
      <c r="H84" s="107" t="str">
        <f t="shared" si="7"/>
        <v/>
      </c>
      <c r="I84" s="108" t="str">
        <f>IFERROR((Q84*analiza_1!AA92+R84*analiza_1!AB92+S84*analiza_1!AC92+T84*analiza_1!AD92)+(analiza_1!AM92+analiza_1!Z92+analiza_1!AO92+IF(analiza_1!V92=5,$M$12,IF(analiza_1!V92=4,$M$11,IF(analiza_1!V92=3,$M$10,IF(analiza_1!V92=2,$M$9,0))))),"")</f>
        <v/>
      </c>
      <c r="Q84" s="247" t="str">
        <f t="shared" si="8"/>
        <v/>
      </c>
      <c r="R84" s="247" t="str">
        <f t="shared" si="9"/>
        <v/>
      </c>
      <c r="S84" s="247" t="str">
        <f t="shared" si="10"/>
        <v/>
      </c>
      <c r="T84" s="247" t="str">
        <f t="shared" si="11"/>
        <v/>
      </c>
    </row>
    <row r="85" spans="2:20">
      <c r="B85" s="95">
        <v>79</v>
      </c>
      <c r="C85" s="96" t="str">
        <f>IF(ISBLANK(analiza_1!C93),"",analiza_1!C93)</f>
        <v/>
      </c>
      <c r="D85" s="103"/>
      <c r="E85" s="103"/>
      <c r="F85" s="103"/>
      <c r="G85" s="103"/>
      <c r="H85" s="107" t="str">
        <f t="shared" si="7"/>
        <v/>
      </c>
      <c r="I85" s="108" t="str">
        <f>IFERROR((Q85*analiza_1!AA93+R85*analiza_1!AB93+S85*analiza_1!AC93+T85*analiza_1!AD93)+(analiza_1!AM93+analiza_1!Z93+analiza_1!AO93+IF(analiza_1!V93=5,$M$12,IF(analiza_1!V93=4,$M$11,IF(analiza_1!V93=3,$M$10,IF(analiza_1!V93=2,$M$9,0))))),"")</f>
        <v/>
      </c>
      <c r="Q85" s="247" t="str">
        <f t="shared" si="8"/>
        <v/>
      </c>
      <c r="R85" s="247" t="str">
        <f t="shared" si="9"/>
        <v/>
      </c>
      <c r="S85" s="247" t="str">
        <f t="shared" si="10"/>
        <v/>
      </c>
      <c r="T85" s="247" t="str">
        <f t="shared" si="11"/>
        <v/>
      </c>
    </row>
    <row r="86" spans="2:20">
      <c r="B86" s="95">
        <v>80</v>
      </c>
      <c r="C86" s="96" t="str">
        <f>IF(ISBLANK(analiza_1!C94),"",analiza_1!C94)</f>
        <v/>
      </c>
      <c r="D86" s="103"/>
      <c r="E86" s="103"/>
      <c r="F86" s="103"/>
      <c r="G86" s="103"/>
      <c r="H86" s="107" t="str">
        <f t="shared" si="7"/>
        <v/>
      </c>
      <c r="I86" s="108" t="str">
        <f>IFERROR((Q86*analiza_1!AA94+R86*analiza_1!AB94+S86*analiza_1!AC94+T86*analiza_1!AD94)+(analiza_1!AM94+analiza_1!Z94+analiza_1!AO94+IF(analiza_1!V94=5,$M$12,IF(analiza_1!V94=4,$M$11,IF(analiza_1!V94=3,$M$10,IF(analiza_1!V94=2,$M$9,0))))),"")</f>
        <v/>
      </c>
      <c r="Q86" s="247" t="str">
        <f t="shared" si="8"/>
        <v/>
      </c>
      <c r="R86" s="247" t="str">
        <f t="shared" si="9"/>
        <v/>
      </c>
      <c r="S86" s="247" t="str">
        <f t="shared" si="10"/>
        <v/>
      </c>
      <c r="T86" s="247" t="str">
        <f t="shared" si="11"/>
        <v/>
      </c>
    </row>
    <row r="87" spans="2:20">
      <c r="B87" s="95">
        <v>81</v>
      </c>
      <c r="C87" s="96" t="str">
        <f>IF(ISBLANK(analiza_1!C95),"",analiza_1!C95)</f>
        <v/>
      </c>
      <c r="D87" s="103"/>
      <c r="E87" s="103"/>
      <c r="F87" s="103"/>
      <c r="G87" s="103"/>
      <c r="H87" s="107" t="str">
        <f t="shared" si="7"/>
        <v/>
      </c>
      <c r="I87" s="108" t="str">
        <f>IFERROR((Q87*analiza_1!AA95+R87*analiza_1!AB95+S87*analiza_1!AC95+T87*analiza_1!AD95)+(analiza_1!AM95+analiza_1!Z95+analiza_1!AO95+IF(analiza_1!V95=5,$M$12,IF(analiza_1!V95=4,$M$11,IF(analiza_1!V95=3,$M$10,IF(analiza_1!V95=2,$M$9,0))))),"")</f>
        <v/>
      </c>
      <c r="Q87" s="247" t="str">
        <f t="shared" si="8"/>
        <v/>
      </c>
      <c r="R87" s="247" t="str">
        <f t="shared" si="9"/>
        <v/>
      </c>
      <c r="S87" s="247" t="str">
        <f t="shared" si="10"/>
        <v/>
      </c>
      <c r="T87" s="247" t="str">
        <f t="shared" si="11"/>
        <v/>
      </c>
    </row>
    <row r="88" spans="2:20">
      <c r="B88" s="95">
        <v>82</v>
      </c>
      <c r="C88" s="96" t="str">
        <f>IF(ISBLANK(analiza_1!C96),"",analiza_1!C96)</f>
        <v/>
      </c>
      <c r="D88" s="103"/>
      <c r="E88" s="103"/>
      <c r="F88" s="103"/>
      <c r="G88" s="103"/>
      <c r="H88" s="107" t="str">
        <f t="shared" si="7"/>
        <v/>
      </c>
      <c r="I88" s="108" t="str">
        <f>IFERROR((Q88*analiza_1!AA96+R88*analiza_1!AB96+S88*analiza_1!AC96+T88*analiza_1!AD96)+(analiza_1!AM96+analiza_1!Z96+analiza_1!AO96+IF(analiza_1!V96=5,$M$12,IF(analiza_1!V96=4,$M$11,IF(analiza_1!V96=3,$M$10,IF(analiza_1!V96=2,$M$9,0))))),"")</f>
        <v/>
      </c>
      <c r="Q88" s="247" t="str">
        <f t="shared" si="8"/>
        <v/>
      </c>
      <c r="R88" s="247" t="str">
        <f t="shared" si="9"/>
        <v/>
      </c>
      <c r="S88" s="247" t="str">
        <f t="shared" si="10"/>
        <v/>
      </c>
      <c r="T88" s="247" t="str">
        <f t="shared" si="11"/>
        <v/>
      </c>
    </row>
    <row r="89" spans="2:20">
      <c r="B89" s="95">
        <v>83</v>
      </c>
      <c r="C89" s="96" t="str">
        <f>IF(ISBLANK(analiza_1!C97),"",analiza_1!C97)</f>
        <v/>
      </c>
      <c r="D89" s="103"/>
      <c r="E89" s="103"/>
      <c r="F89" s="103"/>
      <c r="G89" s="103"/>
      <c r="H89" s="107" t="str">
        <f t="shared" si="7"/>
        <v/>
      </c>
      <c r="I89" s="108" t="str">
        <f>IFERROR((Q89*analiza_1!AA97+R89*analiza_1!AB97+S89*analiza_1!AC97+T89*analiza_1!AD97)+(analiza_1!AM97+analiza_1!Z97+analiza_1!AO97+IF(analiza_1!V97=5,$M$12,IF(analiza_1!V97=4,$M$11,IF(analiza_1!V97=3,$M$10,IF(analiza_1!V97=2,$M$9,0))))),"")</f>
        <v/>
      </c>
      <c r="Q89" s="247" t="str">
        <f t="shared" si="8"/>
        <v/>
      </c>
      <c r="R89" s="247" t="str">
        <f t="shared" si="9"/>
        <v/>
      </c>
      <c r="S89" s="247" t="str">
        <f t="shared" si="10"/>
        <v/>
      </c>
      <c r="T89" s="247" t="str">
        <f t="shared" si="11"/>
        <v/>
      </c>
    </row>
    <row r="90" spans="2:20">
      <c r="B90" s="95">
        <v>84</v>
      </c>
      <c r="C90" s="96" t="str">
        <f>IF(ISBLANK(analiza_1!C98),"",analiza_1!C98)</f>
        <v/>
      </c>
      <c r="D90" s="103"/>
      <c r="E90" s="103"/>
      <c r="F90" s="103"/>
      <c r="G90" s="103"/>
      <c r="H90" s="107" t="str">
        <f t="shared" si="7"/>
        <v/>
      </c>
      <c r="I90" s="108" t="str">
        <f>IFERROR((Q90*analiza_1!AA98+R90*analiza_1!AB98+S90*analiza_1!AC98+T90*analiza_1!AD98)+(analiza_1!AM98+analiza_1!Z98+analiza_1!AO98+IF(analiza_1!V98=5,$M$12,IF(analiza_1!V98=4,$M$11,IF(analiza_1!V98=3,$M$10,IF(analiza_1!V98=2,$M$9,0))))),"")</f>
        <v/>
      </c>
      <c r="Q90" s="247" t="str">
        <f t="shared" si="8"/>
        <v/>
      </c>
      <c r="R90" s="247" t="str">
        <f t="shared" si="9"/>
        <v/>
      </c>
      <c r="S90" s="247" t="str">
        <f t="shared" si="10"/>
        <v/>
      </c>
      <c r="T90" s="247" t="str">
        <f t="shared" si="11"/>
        <v/>
      </c>
    </row>
    <row r="91" spans="2:20">
      <c r="B91" s="95">
        <v>85</v>
      </c>
      <c r="C91" s="96" t="str">
        <f>IF(ISBLANK(analiza_1!C99),"",analiza_1!C99)</f>
        <v/>
      </c>
      <c r="D91" s="103"/>
      <c r="E91" s="103"/>
      <c r="F91" s="103"/>
      <c r="G91" s="103"/>
      <c r="H91" s="107" t="str">
        <f t="shared" si="7"/>
        <v/>
      </c>
      <c r="I91" s="108" t="str">
        <f>IFERROR((Q91*analiza_1!AA99+R91*analiza_1!AB99+S91*analiza_1!AC99+T91*analiza_1!AD99)+(analiza_1!AM99+analiza_1!Z99+analiza_1!AO99+IF(analiza_1!V99=5,$M$12,IF(analiza_1!V99=4,$M$11,IF(analiza_1!V99=3,$M$10,IF(analiza_1!V99=2,$M$9,0))))),"")</f>
        <v/>
      </c>
      <c r="Q91" s="247" t="str">
        <f t="shared" si="8"/>
        <v/>
      </c>
      <c r="R91" s="247" t="str">
        <f t="shared" si="9"/>
        <v/>
      </c>
      <c r="S91" s="247" t="str">
        <f t="shared" si="10"/>
        <v/>
      </c>
      <c r="T91" s="247" t="str">
        <f t="shared" si="11"/>
        <v/>
      </c>
    </row>
    <row r="92" spans="2:20">
      <c r="B92" s="95">
        <v>86</v>
      </c>
      <c r="C92" s="96" t="str">
        <f>IF(ISBLANK(analiza_1!C100),"",analiza_1!C100)</f>
        <v/>
      </c>
      <c r="D92" s="103"/>
      <c r="E92" s="103"/>
      <c r="F92" s="103"/>
      <c r="G92" s="103"/>
      <c r="H92" s="107" t="str">
        <f t="shared" si="7"/>
        <v/>
      </c>
      <c r="I92" s="108" t="str">
        <f>IFERROR((Q92*analiza_1!AA100+R92*analiza_1!AB100+S92*analiza_1!AC100+T92*analiza_1!AD100)+(analiza_1!AM100+analiza_1!Z100+analiza_1!AO100+IF(analiza_1!V100=5,$M$12,IF(analiza_1!V100=4,$M$11,IF(analiza_1!V100=3,$M$10,IF(analiza_1!V100=2,$M$9,0))))),"")</f>
        <v/>
      </c>
      <c r="Q92" s="247" t="str">
        <f t="shared" si="8"/>
        <v/>
      </c>
      <c r="R92" s="247" t="str">
        <f t="shared" si="9"/>
        <v/>
      </c>
      <c r="S92" s="247" t="str">
        <f t="shared" si="10"/>
        <v/>
      </c>
      <c r="T92" s="247" t="str">
        <f t="shared" si="11"/>
        <v/>
      </c>
    </row>
    <row r="93" spans="2:20" ht="15" thickBot="1">
      <c r="B93" s="98">
        <v>87</v>
      </c>
      <c r="C93" s="99" t="str">
        <f>IF(ISBLANK(analiza_1!C101),"",analiza_1!C101)</f>
        <v/>
      </c>
      <c r="D93" s="103"/>
      <c r="E93" s="103"/>
      <c r="F93" s="103"/>
      <c r="G93" s="103"/>
      <c r="H93" s="107" t="str">
        <f t="shared" si="7"/>
        <v/>
      </c>
      <c r="I93" s="108" t="str">
        <f>IFERROR((Q93*analiza_1!AA101+R93*analiza_1!AB101+S93*analiza_1!AC101+T93*analiza_1!AD101)+(analiza_1!AM101+analiza_1!Z101+analiza_1!AO101+IF(analiza_1!V101=5,$M$12,IF(analiza_1!V101=4,$M$11,IF(analiza_1!V101=3,$M$10,IF(analiza_1!V101=2,$M$9,0))))),"")</f>
        <v/>
      </c>
      <c r="Q93" s="247" t="str">
        <f t="shared" si="8"/>
        <v/>
      </c>
      <c r="R93" s="247" t="str">
        <f t="shared" si="9"/>
        <v/>
      </c>
      <c r="S93" s="247" t="str">
        <f t="shared" si="10"/>
        <v/>
      </c>
      <c r="T93" s="247" t="str">
        <f t="shared" si="11"/>
        <v/>
      </c>
    </row>
  </sheetData>
  <mergeCells count="7">
    <mergeCell ref="Q5:T5"/>
    <mergeCell ref="L20:M20"/>
    <mergeCell ref="B2:I2"/>
    <mergeCell ref="D5:G5"/>
    <mergeCell ref="L6:M6"/>
    <mergeCell ref="L7:M7"/>
    <mergeCell ref="L14:M14"/>
  </mergeCells>
  <conditionalFormatting sqref="L18">
    <cfRule type="containsText" dxfId="3" priority="2" operator="containsText" text="brak">
      <formula>NOT(ISERROR(SEARCH("brak",L18)))</formula>
    </cfRule>
  </conditionalFormatting>
  <conditionalFormatting sqref="M18:O18">
    <cfRule type="expression" dxfId="2" priority="1">
      <formula>$L$18="brak"</formula>
    </cfRule>
  </conditionalFormatting>
  <dataValidations count="1">
    <dataValidation type="list" allowBlank="1" showInputMessage="1" showErrorMessage="1" sqref="D7:G93">
      <formula1>naruszenie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B2:O93"/>
  <sheetViews>
    <sheetView workbookViewId="0">
      <selection activeCell="D33" sqref="D33:D40"/>
    </sheetView>
  </sheetViews>
  <sheetFormatPr defaultColWidth="8.75" defaultRowHeight="14.25"/>
  <cols>
    <col min="1" max="1" width="8.75" style="75"/>
    <col min="2" max="2" width="6.625" style="75" customWidth="1"/>
    <col min="3" max="3" width="35.75" style="75" customWidth="1"/>
    <col min="4" max="4" width="20.625" style="75" bestFit="1" customWidth="1"/>
    <col min="5" max="5" width="11.5" style="75" bestFit="1" customWidth="1"/>
    <col min="6" max="7" width="8.75" style="75"/>
    <col min="8" max="12" width="0" style="75" hidden="1" customWidth="1"/>
    <col min="13" max="13" width="8.75" style="75"/>
    <col min="14" max="14" width="10.25" style="75" customWidth="1"/>
    <col min="15" max="15" width="15.75" style="75" customWidth="1"/>
    <col min="16" max="16384" width="8.75" style="75"/>
  </cols>
  <sheetData>
    <row r="2" spans="2:15" ht="20.25">
      <c r="B2" s="300" t="s">
        <v>203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</row>
    <row r="3" spans="2:15" ht="15">
      <c r="B3" s="88" t="s">
        <v>217</v>
      </c>
    </row>
    <row r="5" spans="2:15" ht="15" thickBot="1"/>
    <row r="6" spans="2:15" ht="18.75" thickBot="1">
      <c r="B6" s="89" t="s">
        <v>114</v>
      </c>
      <c r="C6" s="90" t="s">
        <v>144</v>
      </c>
      <c r="D6" s="91" t="s">
        <v>204</v>
      </c>
      <c r="E6" s="80" t="s">
        <v>148</v>
      </c>
      <c r="F6" s="81" t="s">
        <v>134</v>
      </c>
      <c r="G6" s="131"/>
      <c r="H6" s="132" t="s">
        <v>149</v>
      </c>
      <c r="I6" s="132" t="s">
        <v>205</v>
      </c>
      <c r="J6" s="132" t="s">
        <v>206</v>
      </c>
      <c r="K6" s="132" t="s">
        <v>207</v>
      </c>
      <c r="L6" s="132" t="s">
        <v>209</v>
      </c>
      <c r="N6" s="301" t="s">
        <v>162</v>
      </c>
      <c r="O6" s="302"/>
    </row>
    <row r="7" spans="2:15" ht="15">
      <c r="B7" s="133">
        <v>1</v>
      </c>
      <c r="C7" s="134" t="str">
        <f>IF(ISBLANK(analiza_1!C15),"",analiza_1!C15)</f>
        <v>Zakład najgorszy</v>
      </c>
      <c r="D7" s="174" t="s">
        <v>197</v>
      </c>
      <c r="E7" s="135" t="str">
        <f>IF(F7="","",IF(F7&gt;=$O$37,"I",IF(F7&gt;=$O$38,"II",IF(F7&gt;=$O$39,"III",IF(F7&gt;=$O$40,"IV","V")))))</f>
        <v/>
      </c>
      <c r="F7" s="136" t="str">
        <f>IFERROR(H7*(analiza_1!AM15+analiza_1!AN15+sym_6!L7+sym_6!I7+sym_6!J7+sym_6!K7),"")</f>
        <v/>
      </c>
      <c r="H7" s="75">
        <f>VLOOKUP(analiza_1!V15, $N$9:$O$13, 2, FALSE)</f>
        <v>1.5</v>
      </c>
      <c r="I7" s="75" t="e">
        <f>VLOOKUP(analiza_1!AE15, $N$16:$O$20, 2, FALSE)</f>
        <v>#N/A</v>
      </c>
      <c r="J7" s="75">
        <f>VLOOKUP(analiza_1!AK15, $N$23:$O$27, 2, FALSE)</f>
        <v>10</v>
      </c>
      <c r="K7" s="75">
        <f>VLOOKUP(analiza_1!AL15, $N$30:$O$34, 2, FALSE)</f>
        <v>10</v>
      </c>
      <c r="L7" s="75">
        <f>VLOOKUP(D7, Slownik!$E$99:$F$103, 2, FALSE)</f>
        <v>5</v>
      </c>
      <c r="N7" s="316" t="s">
        <v>208</v>
      </c>
      <c r="O7" s="317"/>
    </row>
    <row r="8" spans="2:15" ht="15">
      <c r="B8" s="137">
        <v>2</v>
      </c>
      <c r="C8" s="138" t="str">
        <f>IF(ISBLANK(analiza_1!C16),"",analiza_1!C16)</f>
        <v>Zakład najlepszy</v>
      </c>
      <c r="D8" s="175" t="s">
        <v>197</v>
      </c>
      <c r="E8" s="139" t="str">
        <f t="shared" ref="E8:E71" si="0">IF(F8="","",IF(F8&gt;=$O$37,"I",IF(F8&gt;=$O$38,"II",IF(F8&gt;=$O$39,"III",IF(F8&gt;=$O$40,"IV","V")))))</f>
        <v/>
      </c>
      <c r="F8" s="140" t="str">
        <f>IFERROR(H8*(analiza_1!AM16+analiza_1!AN16+sym_6!L8+sym_6!I8+sym_6!J8+sym_6!K8),"")</f>
        <v/>
      </c>
      <c r="H8" s="75">
        <f>VLOOKUP(analiza_1!V16, $N$9:$O$13, 2, FALSE)</f>
        <v>1</v>
      </c>
      <c r="I8" s="75" t="e">
        <f>VLOOKUP(analiza_1!AE16, $N$16:$O$20, 2, FALSE)</f>
        <v>#N/A</v>
      </c>
      <c r="J8" s="75">
        <f>VLOOKUP(analiza_1!AK16, $N$23:$O$27, 2, FALSE)</f>
        <v>1</v>
      </c>
      <c r="K8" s="75">
        <f>VLOOKUP(analiza_1!AL16, $N$30:$O$34, 2, FALSE)</f>
        <v>1</v>
      </c>
      <c r="L8" s="75">
        <f>VLOOKUP(D8, Slownik!$E$99:$F$103, 2, FALSE)</f>
        <v>5</v>
      </c>
      <c r="N8" s="150" t="s">
        <v>149</v>
      </c>
      <c r="O8" s="149"/>
    </row>
    <row r="9" spans="2:15">
      <c r="B9" s="137">
        <v>3</v>
      </c>
      <c r="C9" s="138" t="str">
        <f>IF(ISBLANK(analiza_1!C17),"",analiza_1!C17)</f>
        <v>Cukrownia Glinojeck</v>
      </c>
      <c r="D9" s="175" t="s">
        <v>197</v>
      </c>
      <c r="E9" s="139" t="str">
        <f t="shared" si="0"/>
        <v/>
      </c>
      <c r="F9" s="140" t="str">
        <f>IFERROR(H9*(analiza_1!AM17+analiza_1!AN17+sym_6!L9+sym_6!I9+sym_6!J9+sym_6!K9),"")</f>
        <v/>
      </c>
      <c r="H9" s="75">
        <f>VLOOKUP(analiza_1!V17, $N$9:$O$13, 2, FALSE)</f>
        <v>1.4</v>
      </c>
      <c r="I9" s="75" t="e">
        <f>VLOOKUP(analiza_1!AE17, $N$16:$O$20, 2, FALSE)</f>
        <v>#N/A</v>
      </c>
      <c r="J9" s="75">
        <f>VLOOKUP(analiza_1!AK17, $N$23:$O$27, 2, FALSE)</f>
        <v>4</v>
      </c>
      <c r="K9" s="75">
        <f>VLOOKUP(analiza_1!AL17, $N$30:$O$34, 2, FALSE)</f>
        <v>6</v>
      </c>
      <c r="L9" s="75">
        <f>VLOOKUP(D9, Slownik!$E$99:$F$103, 2, FALSE)</f>
        <v>5</v>
      </c>
      <c r="N9" s="150">
        <v>1</v>
      </c>
      <c r="O9" s="146">
        <v>1</v>
      </c>
    </row>
    <row r="10" spans="2:15">
      <c r="B10" s="137">
        <v>4</v>
      </c>
      <c r="C10" s="138" t="str">
        <f>IF(ISBLANK(analiza_1!C18),"",analiza_1!C18)</f>
        <v>BAUER</v>
      </c>
      <c r="D10" s="175" t="s">
        <v>199</v>
      </c>
      <c r="E10" s="139" t="str">
        <f t="shared" si="0"/>
        <v/>
      </c>
      <c r="F10" s="140" t="str">
        <f>IFERROR(H10*(analiza_1!AM18+analiza_1!AN18+sym_6!L10+sym_6!I10+sym_6!J10+sym_6!K10),"")</f>
        <v/>
      </c>
      <c r="H10" s="75">
        <f>VLOOKUP(analiza_1!V18, $N$9:$O$13, 2, FALSE)</f>
        <v>1.4</v>
      </c>
      <c r="I10" s="75" t="e">
        <f>VLOOKUP(analiza_1!AE18, $N$16:$O$20, 2, FALSE)</f>
        <v>#N/A</v>
      </c>
      <c r="J10" s="75">
        <f>VLOOKUP(analiza_1!AK18, $N$23:$O$27, 2, FALSE)</f>
        <v>4</v>
      </c>
      <c r="K10" s="75">
        <f>VLOOKUP(analiza_1!AL18, $N$30:$O$34, 2, FALSE)</f>
        <v>6</v>
      </c>
      <c r="L10" s="75">
        <f>VLOOKUP(D10, Slownik!$E$99:$F$103, 2, FALSE)</f>
        <v>3</v>
      </c>
      <c r="N10" s="150">
        <v>2</v>
      </c>
      <c r="O10" s="146">
        <v>1.2</v>
      </c>
    </row>
    <row r="11" spans="2:15">
      <c r="B11" s="137">
        <v>5</v>
      </c>
      <c r="C11" s="138" t="str">
        <f>IF(ISBLANK(analiza_1!C19),"",analiza_1!C19)</f>
        <v>Ferma Drobiu Kondrajec Pański</v>
      </c>
      <c r="D11" s="175" t="s">
        <v>199</v>
      </c>
      <c r="E11" s="139" t="str">
        <f t="shared" si="0"/>
        <v>II</v>
      </c>
      <c r="F11" s="140">
        <f>IFERROR(H11*(analiza_1!AM19+analiza_1!AN19+sym_6!L11+sym_6!I11+sym_6!J11+sym_6!K11),"")</f>
        <v>77</v>
      </c>
      <c r="H11" s="75">
        <f>VLOOKUP(analiza_1!V19, $N$9:$O$13, 2, FALSE)</f>
        <v>1.4</v>
      </c>
      <c r="I11" s="75">
        <f>VLOOKUP(analiza_1!AE19, $N$16:$O$20, 2, FALSE)</f>
        <v>6</v>
      </c>
      <c r="J11" s="75">
        <f>VLOOKUP(analiza_1!AK19, $N$23:$O$27, 2, FALSE)</f>
        <v>1</v>
      </c>
      <c r="K11" s="75">
        <f>VLOOKUP(analiza_1!AL19, $N$30:$O$34, 2, FALSE)</f>
        <v>1</v>
      </c>
      <c r="L11" s="75">
        <f>VLOOKUP(D11, Slownik!$E$99:$F$103, 2, FALSE)</f>
        <v>3</v>
      </c>
      <c r="N11" s="150">
        <v>3</v>
      </c>
      <c r="O11" s="146">
        <v>1.3</v>
      </c>
    </row>
    <row r="12" spans="2:15">
      <c r="B12" s="137">
        <v>6</v>
      </c>
      <c r="C12" s="138" t="str">
        <f>IF(ISBLANK(analiza_1!C20),"",analiza_1!C20)</f>
        <v>PEC Ciechanów</v>
      </c>
      <c r="D12" s="175" t="s">
        <v>200</v>
      </c>
      <c r="E12" s="139" t="str">
        <f t="shared" si="0"/>
        <v>II</v>
      </c>
      <c r="F12" s="140">
        <f>IFERROR(H12*(analiza_1!AM20+analiza_1!AN20+sym_6!L12+sym_6!I12+sym_6!J12+sym_6!K12),"")</f>
        <v>66.3</v>
      </c>
      <c r="H12" s="75">
        <f>VLOOKUP(analiza_1!V20, $N$9:$O$13, 2, FALSE)</f>
        <v>1.3</v>
      </c>
      <c r="I12" s="75">
        <f>VLOOKUP(analiza_1!AE20, $N$16:$O$20, 2, FALSE)</f>
        <v>6</v>
      </c>
      <c r="J12" s="75">
        <f>VLOOKUP(analiza_1!AK20, $N$23:$O$27, 2, FALSE)</f>
        <v>1</v>
      </c>
      <c r="K12" s="75">
        <f>VLOOKUP(analiza_1!AL20, $N$30:$O$34, 2, FALSE)</f>
        <v>1</v>
      </c>
      <c r="L12" s="75">
        <f>VLOOKUP(D12, Slownik!$E$99:$F$103, 2, FALSE)</f>
        <v>2</v>
      </c>
      <c r="N12" s="150">
        <v>4</v>
      </c>
      <c r="O12" s="146">
        <v>1.4</v>
      </c>
    </row>
    <row r="13" spans="2:15" ht="15" thickBot="1">
      <c r="B13" s="137">
        <v>7</v>
      </c>
      <c r="C13" s="138" t="str">
        <f>IF(ISBLANK(analiza_1!C21),"",analiza_1!C21)</f>
        <v>Zakład Rzeźniczo-Wędliniarski Gotardy</v>
      </c>
      <c r="D13" s="175" t="s">
        <v>199</v>
      </c>
      <c r="E13" s="139" t="str">
        <f t="shared" si="0"/>
        <v/>
      </c>
      <c r="F13" s="140" t="str">
        <f>IFERROR(H13*(analiza_1!AM21+analiza_1!AN21+sym_6!L13+sym_6!I13+sym_6!J13+sym_6!K13),"")</f>
        <v/>
      </c>
      <c r="H13" s="75">
        <f>VLOOKUP(analiza_1!V21, $N$9:$O$13, 2, FALSE)</f>
        <v>1.2</v>
      </c>
      <c r="I13" s="75" t="e">
        <f>VLOOKUP(analiza_1!AE21, $N$16:$O$20, 2, FALSE)</f>
        <v>#N/A</v>
      </c>
      <c r="J13" s="75">
        <f>VLOOKUP(analiza_1!AK21, $N$23:$O$27, 2, FALSE)</f>
        <v>8</v>
      </c>
      <c r="K13" s="75">
        <f>VLOOKUP(analiza_1!AL21, $N$30:$O$34, 2, FALSE)</f>
        <v>6</v>
      </c>
      <c r="L13" s="75">
        <f>VLOOKUP(D13, Slownik!$E$99:$F$103, 2, FALSE)</f>
        <v>3</v>
      </c>
      <c r="N13" s="151">
        <v>5</v>
      </c>
      <c r="O13" s="147">
        <v>1.5</v>
      </c>
    </row>
    <row r="14" spans="2:15" ht="15" thickBot="1">
      <c r="B14" s="137">
        <v>8</v>
      </c>
      <c r="C14" s="138" t="str">
        <f>IF(ISBLANK(analiza_1!C22),"",analiza_1!C22)</f>
        <v>Autozłom Ciechanów</v>
      </c>
      <c r="D14" s="175" t="s">
        <v>201</v>
      </c>
      <c r="E14" s="139" t="str">
        <f t="shared" si="0"/>
        <v/>
      </c>
      <c r="F14" s="140" t="str">
        <f>IFERROR(H14*(analiza_1!AM22+analiza_1!AN22+sym_6!L14+sym_6!I14+sym_6!J14+sym_6!K14),"")</f>
        <v/>
      </c>
      <c r="H14" s="75">
        <f>VLOOKUP(analiza_1!V22, $N$9:$O$13, 2, FALSE)</f>
        <v>1.2</v>
      </c>
      <c r="I14" s="75" t="e">
        <f>VLOOKUP(analiza_1!AE22, $N$16:$O$20, 2, FALSE)</f>
        <v>#N/A</v>
      </c>
      <c r="J14" s="75">
        <f>VLOOKUP(analiza_1!AK22, $N$23:$O$27, 2, FALSE)</f>
        <v>4</v>
      </c>
      <c r="K14" s="75">
        <f>VLOOKUP(analiza_1!AL22, $N$30:$O$34, 2, FALSE)</f>
        <v>1</v>
      </c>
      <c r="L14" s="75">
        <f>VLOOKUP(D14, Slownik!$E$99:$F$103, 2, FALSE)</f>
        <v>1</v>
      </c>
      <c r="N14" s="141"/>
      <c r="O14" s="141"/>
    </row>
    <row r="15" spans="2:15" ht="15">
      <c r="B15" s="137">
        <v>9</v>
      </c>
      <c r="C15" s="138" t="str">
        <f>IF(ISBLANK(analiza_1!C23),"",analiza_1!C23)</f>
        <v>MWiO Grudziadz - oczyszczalnia</v>
      </c>
      <c r="D15" s="175" t="s">
        <v>197</v>
      </c>
      <c r="E15" s="139" t="str">
        <f t="shared" si="0"/>
        <v/>
      </c>
      <c r="F15" s="140" t="str">
        <f>IFERROR(H15*(analiza_1!AM23+analiza_1!AN23+sym_6!L15+sym_6!I15+sym_6!J15+sym_6!K15),"")</f>
        <v/>
      </c>
      <c r="H15" s="75">
        <f>VLOOKUP(analiza_1!V23, $N$9:$O$13, 2, FALSE)</f>
        <v>1.3</v>
      </c>
      <c r="I15" s="75" t="e">
        <f>VLOOKUP(analiza_1!AE23, $N$16:$O$20, 2, FALSE)</f>
        <v>#N/A</v>
      </c>
      <c r="J15" s="75">
        <f>VLOOKUP(analiza_1!AK23, $N$23:$O$27, 2, FALSE)</f>
        <v>4</v>
      </c>
      <c r="K15" s="75">
        <f>VLOOKUP(analiza_1!AL23, $N$30:$O$34, 2, FALSE)</f>
        <v>1</v>
      </c>
      <c r="L15" s="75">
        <f>VLOOKUP(D15, Slownik!$E$99:$F$103, 2, FALSE)</f>
        <v>5</v>
      </c>
      <c r="N15" s="314" t="s">
        <v>205</v>
      </c>
      <c r="O15" s="315"/>
    </row>
    <row r="16" spans="2:15" ht="15">
      <c r="B16" s="137">
        <v>10</v>
      </c>
      <c r="C16" s="138" t="str">
        <f>IF(ISBLANK(analiza_1!C24),"",analiza_1!C24)</f>
        <v>Toruńskie Wodociagi - oczyszczalnia</v>
      </c>
      <c r="D16" s="175" t="s">
        <v>197</v>
      </c>
      <c r="E16" s="139" t="str">
        <f t="shared" si="0"/>
        <v/>
      </c>
      <c r="F16" s="140" t="str">
        <f>IFERROR(H16*(analiza_1!AM24+analiza_1!AN24+sym_6!L16+sym_6!I16+sym_6!J16+sym_6!K16),"")</f>
        <v/>
      </c>
      <c r="H16" s="75">
        <f>VLOOKUP(analiza_1!V24, $N$9:$O$13, 2, FALSE)</f>
        <v>1.3</v>
      </c>
      <c r="I16" s="75" t="e">
        <f>VLOOKUP(analiza_1!AE24, $N$16:$O$20, 2, FALSE)</f>
        <v>#N/A</v>
      </c>
      <c r="J16" s="75">
        <f>VLOOKUP(analiza_1!AK24, $N$23:$O$27, 2, FALSE)</f>
        <v>4</v>
      </c>
      <c r="K16" s="75">
        <f>VLOOKUP(analiza_1!AL24, $N$30:$O$34, 2, FALSE)</f>
        <v>1</v>
      </c>
      <c r="L16" s="75">
        <f>VLOOKUP(D16, Slownik!$E$99:$F$103, 2, FALSE)</f>
        <v>5</v>
      </c>
      <c r="N16" s="148">
        <v>1</v>
      </c>
      <c r="O16" s="146">
        <v>1</v>
      </c>
    </row>
    <row r="17" spans="2:15" ht="15">
      <c r="B17" s="137">
        <v>11</v>
      </c>
      <c r="C17" s="138" t="str">
        <f>IF(ISBLANK(analiza_1!C25),"",analiza_1!C25)</f>
        <v>Cukrownia Chełmża</v>
      </c>
      <c r="D17" s="175" t="s">
        <v>198</v>
      </c>
      <c r="E17" s="139" t="str">
        <f t="shared" si="0"/>
        <v/>
      </c>
      <c r="F17" s="140" t="str">
        <f>IFERROR(H17*(analiza_1!AM25+analiza_1!AN25+sym_6!L17+sym_6!I17+sym_6!J17+sym_6!K17),"")</f>
        <v/>
      </c>
      <c r="H17" s="75">
        <f>VLOOKUP(analiza_1!V25, $N$9:$O$13, 2, FALSE)</f>
        <v>1.2</v>
      </c>
      <c r="I17" s="75" t="e">
        <f>VLOOKUP(analiza_1!AE25, $N$16:$O$20, 2, FALSE)</f>
        <v>#N/A</v>
      </c>
      <c r="J17" s="75">
        <f>VLOOKUP(analiza_1!AK25, $N$23:$O$27, 2, FALSE)</f>
        <v>4</v>
      </c>
      <c r="K17" s="75">
        <f>VLOOKUP(analiza_1!AL25, $N$30:$O$34, 2, FALSE)</f>
        <v>8</v>
      </c>
      <c r="L17" s="75">
        <f>VLOOKUP(D17, Slownik!$E$99:$F$103, 2, FALSE)</f>
        <v>4</v>
      </c>
      <c r="N17" s="148">
        <v>2</v>
      </c>
      <c r="O17" s="146">
        <v>4</v>
      </c>
    </row>
    <row r="18" spans="2:15" ht="15">
      <c r="B18" s="137">
        <v>12</v>
      </c>
      <c r="C18" s="138" t="str">
        <f>IF(ISBLANK(analiza_1!C26),"",analiza_1!C26)</f>
        <v>Zamek Bierzgłowski - ZDR</v>
      </c>
      <c r="D18" s="175" t="s">
        <v>200</v>
      </c>
      <c r="E18" s="139" t="str">
        <f t="shared" si="0"/>
        <v/>
      </c>
      <c r="F18" s="140" t="str">
        <f>IFERROR(H18*(analiza_1!AM26+analiza_1!AN26+sym_6!L18+sym_6!I18+sym_6!J18+sym_6!K18),"")</f>
        <v/>
      </c>
      <c r="H18" s="75">
        <f>VLOOKUP(analiza_1!V26, $N$9:$O$13, 2, FALSE)</f>
        <v>1.5</v>
      </c>
      <c r="I18" s="75" t="e">
        <f>VLOOKUP(analiza_1!AE26, $N$16:$O$20, 2, FALSE)</f>
        <v>#N/A</v>
      </c>
      <c r="J18" s="75">
        <f>VLOOKUP(analiza_1!AK26, $N$23:$O$27, 2, FALSE)</f>
        <v>4</v>
      </c>
      <c r="K18" s="75">
        <f>VLOOKUP(analiza_1!AL26, $N$30:$O$34, 2, FALSE)</f>
        <v>1</v>
      </c>
      <c r="L18" s="75">
        <f>VLOOKUP(D18, Slownik!$E$99:$F$103, 2, FALSE)</f>
        <v>2</v>
      </c>
      <c r="N18" s="148">
        <v>3</v>
      </c>
      <c r="O18" s="146">
        <v>6</v>
      </c>
    </row>
    <row r="19" spans="2:15" ht="15">
      <c r="B19" s="137">
        <v>13</v>
      </c>
      <c r="C19" s="138" t="str">
        <f>IF(ISBLANK(analiza_1!C27),"",analiza_1!C27)</f>
        <v>Eurogaz Białkowo - ZZR</v>
      </c>
      <c r="D19" s="175" t="s">
        <v>200</v>
      </c>
      <c r="E19" s="139" t="str">
        <f t="shared" si="0"/>
        <v/>
      </c>
      <c r="F19" s="140" t="str">
        <f>IFERROR(H19*(analiza_1!AM27+analiza_1!AN27+sym_6!L19+sym_6!I19+sym_6!J19+sym_6!K19),"")</f>
        <v/>
      </c>
      <c r="H19" s="75">
        <f>VLOOKUP(analiza_1!V27, $N$9:$O$13, 2, FALSE)</f>
        <v>1.4</v>
      </c>
      <c r="I19" s="75" t="e">
        <f>VLOOKUP(analiza_1!AE27, $N$16:$O$20, 2, FALSE)</f>
        <v>#N/A</v>
      </c>
      <c r="J19" s="75">
        <f>VLOOKUP(analiza_1!AK27, $N$23:$O$27, 2, FALSE)</f>
        <v>4</v>
      </c>
      <c r="K19" s="75">
        <f>VLOOKUP(analiza_1!AL27, $N$30:$O$34, 2, FALSE)</f>
        <v>4</v>
      </c>
      <c r="L19" s="75">
        <f>VLOOKUP(D19, Slownik!$E$99:$F$103, 2, FALSE)</f>
        <v>2</v>
      </c>
      <c r="N19" s="148">
        <v>4</v>
      </c>
      <c r="O19" s="146">
        <v>8</v>
      </c>
    </row>
    <row r="20" spans="2:15" ht="15.75" thickBot="1">
      <c r="B20" s="137">
        <v>14</v>
      </c>
      <c r="C20" s="138" t="str">
        <f>IF(ISBLANK(analiza_1!C28),"",analiza_1!C28)</f>
        <v>Nomet - galwanizernia</v>
      </c>
      <c r="D20" s="175" t="s">
        <v>199</v>
      </c>
      <c r="E20" s="139" t="str">
        <f t="shared" si="0"/>
        <v/>
      </c>
      <c r="F20" s="140" t="str">
        <f>IFERROR(H20*(analiza_1!AM28+analiza_1!AN28+sym_6!L20+sym_6!I20+sym_6!J20+sym_6!K20),"")</f>
        <v/>
      </c>
      <c r="H20" s="75">
        <f>VLOOKUP(analiza_1!V28, $N$9:$O$13, 2, FALSE)</f>
        <v>1.4</v>
      </c>
      <c r="I20" s="75" t="e">
        <f>VLOOKUP(analiza_1!AE28, $N$16:$O$20, 2, FALSE)</f>
        <v>#N/A</v>
      </c>
      <c r="J20" s="75">
        <f>VLOOKUP(analiza_1!AK28, $N$23:$O$27, 2, FALSE)</f>
        <v>6</v>
      </c>
      <c r="K20" s="75">
        <f>VLOOKUP(analiza_1!AL28, $N$30:$O$34, 2, FALSE)</f>
        <v>1</v>
      </c>
      <c r="L20" s="75">
        <f>VLOOKUP(D20, Slownik!$E$99:$F$103, 2, FALSE)</f>
        <v>3</v>
      </c>
      <c r="N20" s="152">
        <v>5</v>
      </c>
      <c r="O20" s="147">
        <v>10</v>
      </c>
    </row>
    <row r="21" spans="2:15" ht="15" thickBot="1">
      <c r="B21" s="137">
        <v>15</v>
      </c>
      <c r="C21" s="138" t="str">
        <f>IF(ISBLANK(analiza_1!C29),"",analiza_1!C29)</f>
        <v>Eurohansa - zakład produkcyjny</v>
      </c>
      <c r="D21" s="175" t="s">
        <v>198</v>
      </c>
      <c r="E21" s="139" t="str">
        <f t="shared" si="0"/>
        <v>II</v>
      </c>
      <c r="F21" s="140">
        <f>IFERROR(H21*(analiza_1!AM29+analiza_1!AN29+sym_6!L21+sym_6!I21+sym_6!J21+sym_6!K21),"")</f>
        <v>73.2</v>
      </c>
      <c r="H21" s="75">
        <f>VLOOKUP(analiza_1!V29, $N$9:$O$13, 2, FALSE)</f>
        <v>1.2</v>
      </c>
      <c r="I21" s="75">
        <f>VLOOKUP(analiza_1!AE29, $N$16:$O$20, 2, FALSE)</f>
        <v>6</v>
      </c>
      <c r="J21" s="75">
        <f>VLOOKUP(analiza_1!AK29, $N$23:$O$27, 2, FALSE)</f>
        <v>8</v>
      </c>
      <c r="K21" s="75">
        <f>VLOOKUP(analiza_1!AL29, $N$30:$O$34, 2, FALSE)</f>
        <v>6</v>
      </c>
      <c r="L21" s="75">
        <f>VLOOKUP(D21, Slownik!$E$99:$F$103, 2, FALSE)</f>
        <v>4</v>
      </c>
      <c r="N21" s="141"/>
      <c r="O21" s="141"/>
    </row>
    <row r="22" spans="2:15" ht="15">
      <c r="B22" s="137">
        <v>16</v>
      </c>
      <c r="C22" s="138" t="str">
        <f>IF(ISBLANK(analiza_1!C30),"",analiza_1!C30)</f>
        <v>Sklep Od i Do - sklep spożywczy</v>
      </c>
      <c r="D22" s="175" t="s">
        <v>200</v>
      </c>
      <c r="E22" s="139" t="str">
        <f t="shared" si="0"/>
        <v/>
      </c>
      <c r="F22" s="140" t="str">
        <f>IFERROR(H22*(analiza_1!AM30+analiza_1!AN30+sym_6!L22+sym_6!I22+sym_6!J22+sym_6!K22),"")</f>
        <v/>
      </c>
      <c r="H22" s="75">
        <f>VLOOKUP(analiza_1!V30, $N$9:$O$13, 2, FALSE)</f>
        <v>1</v>
      </c>
      <c r="I22" s="75" t="e">
        <f>VLOOKUP(analiza_1!AE30, $N$16:$O$20, 2, FALSE)</f>
        <v>#N/A</v>
      </c>
      <c r="J22" s="75">
        <f>VLOOKUP(analiza_1!AK30, $N$23:$O$27, 2, FALSE)</f>
        <v>8</v>
      </c>
      <c r="K22" s="75">
        <f>VLOOKUP(analiza_1!AL30, $N$30:$O$34, 2, FALSE)</f>
        <v>8</v>
      </c>
      <c r="L22" s="75">
        <f>VLOOKUP(D22, Slownik!$E$99:$F$103, 2, FALSE)</f>
        <v>2</v>
      </c>
      <c r="N22" s="314" t="s">
        <v>206</v>
      </c>
      <c r="O22" s="315"/>
    </row>
    <row r="23" spans="2:15" ht="15">
      <c r="B23" s="137">
        <v>17</v>
      </c>
      <c r="C23" s="138" t="str">
        <f>IF(ISBLANK(analiza_1!C31),"",analiza_1!C31)</f>
        <v>Warsztat Ruszkowski - warsztat mechaniczny (naprawy)</v>
      </c>
      <c r="D23" s="175" t="s">
        <v>201</v>
      </c>
      <c r="E23" s="139" t="str">
        <f t="shared" si="0"/>
        <v/>
      </c>
      <c r="F23" s="140" t="str">
        <f>IFERROR(H23*(analiza_1!AM31+analiza_1!AN31+sym_6!L23+sym_6!I23+sym_6!J23+sym_6!K23),"")</f>
        <v/>
      </c>
      <c r="H23" s="75">
        <f>VLOOKUP(analiza_1!V31, $N$9:$O$13, 2, FALSE)</f>
        <v>1</v>
      </c>
      <c r="I23" s="75" t="e">
        <f>VLOOKUP(analiza_1!AE31, $N$16:$O$20, 2, FALSE)</f>
        <v>#N/A</v>
      </c>
      <c r="J23" s="75">
        <f>VLOOKUP(analiza_1!AK31, $N$23:$O$27, 2, FALSE)</f>
        <v>10</v>
      </c>
      <c r="K23" s="75">
        <f>VLOOKUP(analiza_1!AL31, $N$30:$O$34, 2, FALSE)</f>
        <v>1</v>
      </c>
      <c r="L23" s="75">
        <f>VLOOKUP(D23, Slownik!$E$99:$F$103, 2, FALSE)</f>
        <v>1</v>
      </c>
      <c r="N23" s="148">
        <v>1</v>
      </c>
      <c r="O23" s="146">
        <v>1</v>
      </c>
    </row>
    <row r="24" spans="2:15" ht="15">
      <c r="B24" s="137">
        <v>18</v>
      </c>
      <c r="C24" s="138" t="str">
        <f>IF(ISBLANK(analiza_1!C32),"",analiza_1!C32)</f>
        <v>OPEC Grudziadz - elektrocepłownia</v>
      </c>
      <c r="D24" s="175" t="s">
        <v>199</v>
      </c>
      <c r="E24" s="139" t="str">
        <f t="shared" si="0"/>
        <v/>
      </c>
      <c r="F24" s="140" t="str">
        <f>IFERROR(H24*(analiza_1!AM32+analiza_1!AN32+sym_6!L24+sym_6!I24+sym_6!J24+sym_6!K24),"")</f>
        <v/>
      </c>
      <c r="H24" s="75">
        <f>VLOOKUP(analiza_1!V32, $N$9:$O$13, 2, FALSE)</f>
        <v>1.3</v>
      </c>
      <c r="I24" s="75" t="e">
        <f>VLOOKUP(analiza_1!AE32, $N$16:$O$20, 2, FALSE)</f>
        <v>#N/A</v>
      </c>
      <c r="J24" s="75">
        <f>VLOOKUP(analiza_1!AK32, $N$23:$O$27, 2, FALSE)</f>
        <v>4</v>
      </c>
      <c r="K24" s="75">
        <f>VLOOKUP(analiza_1!AL32, $N$30:$O$34, 2, FALSE)</f>
        <v>1</v>
      </c>
      <c r="L24" s="75">
        <f>VLOOKUP(D24, Slownik!$E$99:$F$103, 2, FALSE)</f>
        <v>3</v>
      </c>
      <c r="N24" s="148">
        <v>2</v>
      </c>
      <c r="O24" s="146">
        <v>4</v>
      </c>
    </row>
    <row r="25" spans="2:15" ht="15">
      <c r="B25" s="137">
        <v>19</v>
      </c>
      <c r="C25" s="138" t="str">
        <f>IF(ISBLANK(analiza_1!C33),"",analiza_1!C33)</f>
        <v>Zakład produkcji obuwia</v>
      </c>
      <c r="D25" s="175" t="s">
        <v>201</v>
      </c>
      <c r="E25" s="139" t="str">
        <f t="shared" si="0"/>
        <v>III</v>
      </c>
      <c r="F25" s="140">
        <f>IFERROR(H25*(analiza_1!AM33+analiza_1!AN33+sym_6!L25+sym_6!I25+sym_6!J25+sym_6!K25),"")</f>
        <v>45</v>
      </c>
      <c r="H25" s="75">
        <f>VLOOKUP(analiza_1!V33, $N$9:$O$13, 2, FALSE)</f>
        <v>1</v>
      </c>
      <c r="I25" s="75">
        <f>VLOOKUP(analiza_1!AE33, $N$16:$O$20, 2, FALSE)</f>
        <v>6</v>
      </c>
      <c r="J25" s="75">
        <f>VLOOKUP(analiza_1!AK33, $N$23:$O$27, 2, FALSE)</f>
        <v>8</v>
      </c>
      <c r="K25" s="75">
        <f>VLOOKUP(analiza_1!AL33, $N$30:$O$34, 2, FALSE)</f>
        <v>6</v>
      </c>
      <c r="L25" s="75">
        <f>VLOOKUP(D25, Slownik!$E$99:$F$103, 2, FALSE)</f>
        <v>1</v>
      </c>
      <c r="N25" s="148">
        <v>3</v>
      </c>
      <c r="O25" s="146">
        <v>6</v>
      </c>
    </row>
    <row r="26" spans="2:15" ht="15">
      <c r="B26" s="137">
        <v>20</v>
      </c>
      <c r="C26" s="138" t="str">
        <f>IF(ISBLANK(analiza_1!C34),"",analiza_1!C34)</f>
        <v>Baza paliw = ZDR</v>
      </c>
      <c r="D26" s="175" t="s">
        <v>200</v>
      </c>
      <c r="E26" s="139" t="str">
        <f t="shared" si="0"/>
        <v/>
      </c>
      <c r="F26" s="140" t="str">
        <f>IFERROR(H26*(analiza_1!AM34+analiza_1!AN34+sym_6!L26+sym_6!I26+sym_6!J26+sym_6!K26),"")</f>
        <v/>
      </c>
      <c r="H26" s="75">
        <f>VLOOKUP(analiza_1!V34, $N$9:$O$13, 2, FALSE)</f>
        <v>1.5</v>
      </c>
      <c r="I26" s="75" t="e">
        <f>VLOOKUP(analiza_1!AE34, $N$16:$O$20, 2, FALSE)</f>
        <v>#N/A</v>
      </c>
      <c r="J26" s="75">
        <f>VLOOKUP(analiza_1!AK34, $N$23:$O$27, 2, FALSE)</f>
        <v>1</v>
      </c>
      <c r="K26" s="75">
        <f>VLOOKUP(analiza_1!AL34, $N$30:$O$34, 2, FALSE)</f>
        <v>1</v>
      </c>
      <c r="L26" s="75">
        <f>VLOOKUP(D26, Slownik!$E$99:$F$103, 2, FALSE)</f>
        <v>2</v>
      </c>
      <c r="N26" s="148">
        <v>4</v>
      </c>
      <c r="O26" s="146">
        <v>8</v>
      </c>
    </row>
    <row r="27" spans="2:15" ht="15.75" thickBot="1">
      <c r="B27" s="137">
        <v>21</v>
      </c>
      <c r="C27" s="138" t="str">
        <f>IF(ISBLANK(analiza_1!C35),"",analiza_1!C35)</f>
        <v>Stacja demontażu</v>
      </c>
      <c r="D27" s="175" t="s">
        <v>201</v>
      </c>
      <c r="E27" s="139" t="str">
        <f t="shared" si="0"/>
        <v/>
      </c>
      <c r="F27" s="140" t="str">
        <f>IFERROR(H27*(analiza_1!AM35+analiza_1!AN35+sym_6!L27+sym_6!I27+sym_6!J27+sym_6!K27),"")</f>
        <v/>
      </c>
      <c r="H27" s="75">
        <f>VLOOKUP(analiza_1!V35, $N$9:$O$13, 2, FALSE)</f>
        <v>1</v>
      </c>
      <c r="I27" s="75" t="e">
        <f>VLOOKUP(analiza_1!AE35, $N$16:$O$20, 2, FALSE)</f>
        <v>#N/A</v>
      </c>
      <c r="J27" s="75">
        <f>VLOOKUP(analiza_1!AK35, $N$23:$O$27, 2, FALSE)</f>
        <v>4</v>
      </c>
      <c r="K27" s="75">
        <f>VLOOKUP(analiza_1!AL35, $N$30:$O$34, 2, FALSE)</f>
        <v>1</v>
      </c>
      <c r="L27" s="75">
        <f>VLOOKUP(D27, Slownik!$E$99:$F$103, 2, FALSE)</f>
        <v>1</v>
      </c>
      <c r="N27" s="152">
        <v>5</v>
      </c>
      <c r="O27" s="147">
        <v>10</v>
      </c>
    </row>
    <row r="28" spans="2:15" ht="15" thickBot="1">
      <c r="B28" s="137">
        <v>22</v>
      </c>
      <c r="C28" s="138" t="str">
        <f>IF(ISBLANK(analiza_1!C36),"",analiza_1!C36)</f>
        <v>Oczyszczalnia ścieków</v>
      </c>
      <c r="D28" s="175" t="s">
        <v>201</v>
      </c>
      <c r="E28" s="139" t="str">
        <f t="shared" si="0"/>
        <v>III</v>
      </c>
      <c r="F28" s="140">
        <f>IFERROR(H28*(analiza_1!AM36+analiza_1!AN36+sym_6!L28+sym_6!I28+sym_6!J28+sym_6!K28),"")</f>
        <v>44</v>
      </c>
      <c r="H28" s="75">
        <f>VLOOKUP(analiza_1!V36, $N$9:$O$13, 2, FALSE)</f>
        <v>1</v>
      </c>
      <c r="I28" s="75">
        <f>VLOOKUP(analiza_1!AE36, $N$16:$O$20, 2, FALSE)</f>
        <v>6</v>
      </c>
      <c r="J28" s="75">
        <f>VLOOKUP(analiza_1!AK36, $N$23:$O$27, 2, FALSE)</f>
        <v>4</v>
      </c>
      <c r="K28" s="75">
        <f>VLOOKUP(analiza_1!AL36, $N$30:$O$34, 2, FALSE)</f>
        <v>6</v>
      </c>
      <c r="L28" s="75">
        <f>VLOOKUP(D28, Slownik!$E$99:$F$103, 2, FALSE)</f>
        <v>1</v>
      </c>
      <c r="N28" s="141"/>
      <c r="O28" s="141"/>
    </row>
    <row r="29" spans="2:15" ht="15">
      <c r="B29" s="137">
        <v>23</v>
      </c>
      <c r="C29" s="138" t="str">
        <f>IF(ISBLANK(analiza_1!C37),"",analiza_1!C37)</f>
        <v>Zakład obróbki metali</v>
      </c>
      <c r="D29" s="175" t="s">
        <v>201</v>
      </c>
      <c r="E29" s="139" t="str">
        <f t="shared" si="0"/>
        <v/>
      </c>
      <c r="F29" s="140" t="str">
        <f>IFERROR(H29*(analiza_1!AM37+analiza_1!AN37+sym_6!L29+sym_6!I29+sym_6!J29+sym_6!K29),"")</f>
        <v/>
      </c>
      <c r="H29" s="75">
        <f>VLOOKUP(analiza_1!V37, $N$9:$O$13, 2, FALSE)</f>
        <v>1</v>
      </c>
      <c r="I29" s="75" t="e">
        <f>VLOOKUP(analiza_1!AE37, $N$16:$O$20, 2, FALSE)</f>
        <v>#N/A</v>
      </c>
      <c r="J29" s="75">
        <f>VLOOKUP(analiza_1!AK37, $N$23:$O$27, 2, FALSE)</f>
        <v>8</v>
      </c>
      <c r="K29" s="75">
        <f>VLOOKUP(analiza_1!AL37, $N$30:$O$34, 2, FALSE)</f>
        <v>6</v>
      </c>
      <c r="L29" s="75">
        <f>VLOOKUP(D29, Slownik!$E$99:$F$103, 2, FALSE)</f>
        <v>1</v>
      </c>
      <c r="N29" s="314" t="s">
        <v>207</v>
      </c>
      <c r="O29" s="315"/>
    </row>
    <row r="30" spans="2:15" ht="15">
      <c r="B30" s="137">
        <v>24</v>
      </c>
      <c r="C30" s="138" t="str">
        <f>IF(ISBLANK(analiza_1!C38),"",analiza_1!C38)</f>
        <v>Zakład przetwarzania produktów ubocznych pochodzenia zwierzęcegp</v>
      </c>
      <c r="D30" s="175" t="s">
        <v>198</v>
      </c>
      <c r="E30" s="139" t="str">
        <f t="shared" si="0"/>
        <v/>
      </c>
      <c r="F30" s="140" t="str">
        <f>IFERROR(H30*(analiza_1!AM38+analiza_1!AN38+sym_6!L30+sym_6!I30+sym_6!J30+sym_6!K30),"")</f>
        <v/>
      </c>
      <c r="H30" s="75">
        <f>VLOOKUP(analiza_1!V38, $N$9:$O$13, 2, FALSE)</f>
        <v>1.3</v>
      </c>
      <c r="I30" s="75" t="e">
        <f>VLOOKUP(analiza_1!AE38, $N$16:$O$20, 2, FALSE)</f>
        <v>#N/A</v>
      </c>
      <c r="J30" s="75">
        <f>VLOOKUP(analiza_1!AK38, $N$23:$O$27, 2, FALSE)</f>
        <v>10</v>
      </c>
      <c r="K30" s="75">
        <f>VLOOKUP(analiza_1!AL38, $N$30:$O$34, 2, FALSE)</f>
        <v>8</v>
      </c>
      <c r="L30" s="75">
        <f>VLOOKUP(D30, Slownik!$E$99:$F$103, 2, FALSE)</f>
        <v>4</v>
      </c>
      <c r="N30" s="148">
        <v>1</v>
      </c>
      <c r="O30" s="146">
        <v>1</v>
      </c>
    </row>
    <row r="31" spans="2:15" ht="15">
      <c r="B31" s="137">
        <v>25</v>
      </c>
      <c r="C31" s="138" t="str">
        <f>IF(ISBLANK(analiza_1!C39),"",analiza_1!C39)</f>
        <v>Składowisko odpadów</v>
      </c>
      <c r="D31" s="175" t="s">
        <v>201</v>
      </c>
      <c r="E31" s="139" t="str">
        <f t="shared" si="0"/>
        <v/>
      </c>
      <c r="F31" s="140" t="str">
        <f>IFERROR(H31*(analiza_1!AM39+analiza_1!AN39+sym_6!L31+sym_6!I31+sym_6!J31+sym_6!K31),"")</f>
        <v/>
      </c>
      <c r="H31" s="75">
        <f>VLOOKUP(analiza_1!V39, $N$9:$O$13, 2, FALSE)</f>
        <v>1.3</v>
      </c>
      <c r="I31" s="75" t="e">
        <f>VLOOKUP(analiza_1!AE39, $N$16:$O$20, 2, FALSE)</f>
        <v>#N/A</v>
      </c>
      <c r="J31" s="75">
        <f>VLOOKUP(analiza_1!AK39, $N$23:$O$27, 2, FALSE)</f>
        <v>4</v>
      </c>
      <c r="K31" s="75">
        <f>VLOOKUP(analiza_1!AL39, $N$30:$O$34, 2, FALSE)</f>
        <v>1</v>
      </c>
      <c r="L31" s="75">
        <f>VLOOKUP(D31, Slownik!$E$99:$F$103, 2, FALSE)</f>
        <v>1</v>
      </c>
      <c r="N31" s="148">
        <v>2</v>
      </c>
      <c r="O31" s="146">
        <v>4</v>
      </c>
    </row>
    <row r="32" spans="2:15" ht="15">
      <c r="B32" s="137">
        <v>26</v>
      </c>
      <c r="C32" s="138" t="str">
        <f>IF(ISBLANK(analiza_1!C40),"",analiza_1!C40)</f>
        <v>Zakład przetwarzania zseie</v>
      </c>
      <c r="D32" s="175" t="s">
        <v>201</v>
      </c>
      <c r="E32" s="139" t="str">
        <f t="shared" si="0"/>
        <v/>
      </c>
      <c r="F32" s="140" t="str">
        <f>IFERROR(H32*(analiza_1!AM40+analiza_1!AN40+sym_6!L32+sym_6!I32+sym_6!J32+sym_6!K32),"")</f>
        <v/>
      </c>
      <c r="H32" s="75">
        <f>VLOOKUP(analiza_1!V40, $N$9:$O$13, 2, FALSE)</f>
        <v>1</v>
      </c>
      <c r="I32" s="75" t="e">
        <f>VLOOKUP(analiza_1!AE40, $N$16:$O$20, 2, FALSE)</f>
        <v>#N/A</v>
      </c>
      <c r="J32" s="75">
        <f>VLOOKUP(analiza_1!AK40, $N$23:$O$27, 2, FALSE)</f>
        <v>1</v>
      </c>
      <c r="K32" s="75">
        <f>VLOOKUP(analiza_1!AL40, $N$30:$O$34, 2, FALSE)</f>
        <v>6</v>
      </c>
      <c r="L32" s="75">
        <f>VLOOKUP(D32, Slownik!$E$99:$F$103, 2, FALSE)</f>
        <v>1</v>
      </c>
      <c r="N32" s="148">
        <v>3</v>
      </c>
      <c r="O32" s="146">
        <v>6</v>
      </c>
    </row>
    <row r="33" spans="2:15" ht="15">
      <c r="B33" s="137">
        <v>27</v>
      </c>
      <c r="C33" s="138" t="str">
        <f>IF(ISBLANK(analiza_1!C41),"",analiza_1!C41)</f>
        <v>Zakład przetwarzania ZSEiE</v>
      </c>
      <c r="D33" s="175" t="s">
        <v>201</v>
      </c>
      <c r="E33" s="139" t="str">
        <f t="shared" si="0"/>
        <v/>
      </c>
      <c r="F33" s="140" t="str">
        <f>IFERROR(H33*(analiza_1!AM41+analiza_1!AN41+sym_6!L33+sym_6!I33+sym_6!J33+sym_6!K33),"")</f>
        <v/>
      </c>
      <c r="H33" s="75">
        <f>VLOOKUP(analiza_1!V41, $N$9:$O$13, 2, FALSE)</f>
        <v>1.3</v>
      </c>
      <c r="I33" s="75" t="e">
        <f>VLOOKUP(analiza_1!AE41, $N$16:$O$20, 2, FALSE)</f>
        <v>#N/A</v>
      </c>
      <c r="J33" s="75">
        <f>VLOOKUP(analiza_1!AK41, $N$23:$O$27, 2, FALSE)</f>
        <v>1</v>
      </c>
      <c r="K33" s="75">
        <f>VLOOKUP(analiza_1!AL41, $N$30:$O$34, 2, FALSE)</f>
        <v>4</v>
      </c>
      <c r="L33" s="75">
        <f>VLOOKUP(D33, Slownik!$E$99:$F$103, 2, FALSE)</f>
        <v>1</v>
      </c>
      <c r="N33" s="148">
        <v>4</v>
      </c>
      <c r="O33" s="146">
        <v>8</v>
      </c>
    </row>
    <row r="34" spans="2:15" ht="15.75" thickBot="1">
      <c r="B34" s="137">
        <v>28</v>
      </c>
      <c r="C34" s="138" t="str">
        <f>IF(ISBLANK(analiza_1!C42),"",analiza_1!C42)</f>
        <v xml:space="preserve">Skup złomu </v>
      </c>
      <c r="D34" s="175" t="s">
        <v>201</v>
      </c>
      <c r="E34" s="139" t="str">
        <f t="shared" si="0"/>
        <v/>
      </c>
      <c r="F34" s="140" t="str">
        <f>IFERROR(H34*(analiza_1!AM42+analiza_1!AN42+sym_6!L34+sym_6!I34+sym_6!J34+sym_6!K34),"")</f>
        <v/>
      </c>
      <c r="H34" s="75">
        <f>VLOOKUP(analiza_1!V42, $N$9:$O$13, 2, FALSE)</f>
        <v>1</v>
      </c>
      <c r="I34" s="75" t="e">
        <f>VLOOKUP(analiza_1!AE42, $N$16:$O$20, 2, FALSE)</f>
        <v>#N/A</v>
      </c>
      <c r="J34" s="75">
        <f>VLOOKUP(analiza_1!AK42, $N$23:$O$27, 2, FALSE)</f>
        <v>10</v>
      </c>
      <c r="K34" s="75">
        <f>VLOOKUP(analiza_1!AL42, $N$30:$O$34, 2, FALSE)</f>
        <v>8</v>
      </c>
      <c r="L34" s="75">
        <f>VLOOKUP(D34, Slownik!$E$99:$F$103, 2, FALSE)</f>
        <v>1</v>
      </c>
      <c r="N34" s="152">
        <v>5</v>
      </c>
      <c r="O34" s="147">
        <v>10</v>
      </c>
    </row>
    <row r="35" spans="2:15" ht="15" thickBot="1">
      <c r="B35" s="137">
        <v>29</v>
      </c>
      <c r="C35" s="138" t="str">
        <f>IF(ISBLANK(analiza_1!C43),"",analiza_1!C43)</f>
        <v xml:space="preserve">Elektrociepłownia Andrychów </v>
      </c>
      <c r="D35" s="175" t="s">
        <v>201</v>
      </c>
      <c r="E35" s="139" t="str">
        <f t="shared" si="0"/>
        <v/>
      </c>
      <c r="F35" s="140" t="str">
        <f>IFERROR(H35*(analiza_1!AM43+analiza_1!AN43+sym_6!L35+sym_6!I35+sym_6!J35+sym_6!K35),"")</f>
        <v/>
      </c>
      <c r="H35" s="75">
        <f>VLOOKUP(analiza_1!V43, $N$9:$O$13, 2, FALSE)</f>
        <v>1.3</v>
      </c>
      <c r="I35" s="75" t="e">
        <f>VLOOKUP(analiza_1!AE43, $N$16:$O$20, 2, FALSE)</f>
        <v>#N/A</v>
      </c>
      <c r="J35" s="75">
        <f>VLOOKUP(analiza_1!AK43, $N$23:$O$27, 2, FALSE)</f>
        <v>1</v>
      </c>
      <c r="K35" s="75">
        <f>VLOOKUP(analiza_1!AL43, $N$30:$O$34, 2, FALSE)</f>
        <v>1</v>
      </c>
      <c r="L35" s="75">
        <f>VLOOKUP(D35, Slownik!$E$99:$F$103, 2, FALSE)</f>
        <v>1</v>
      </c>
    </row>
    <row r="36" spans="2:15" ht="15">
      <c r="B36" s="137">
        <v>30</v>
      </c>
      <c r="C36" s="138" t="str">
        <f>IF(ISBLANK(analiza_1!C44),"",analiza_1!C44)</f>
        <v xml:space="preserve">Elektrownia Siersza </v>
      </c>
      <c r="D36" s="175" t="s">
        <v>197</v>
      </c>
      <c r="E36" s="139" t="str">
        <f t="shared" si="0"/>
        <v/>
      </c>
      <c r="F36" s="140" t="str">
        <f>IFERROR(H36*(analiza_1!AM44+analiza_1!AN44+sym_6!L36+sym_6!I36+sym_6!J36+sym_6!K36),"")</f>
        <v/>
      </c>
      <c r="H36" s="75">
        <f>VLOOKUP(analiza_1!V44, $N$9:$O$13, 2, FALSE)</f>
        <v>1.3</v>
      </c>
      <c r="I36" s="75" t="e">
        <f>VLOOKUP(analiza_1!AE44, $N$16:$O$20, 2, FALSE)</f>
        <v>#N/A</v>
      </c>
      <c r="J36" s="75">
        <f>VLOOKUP(analiza_1!AK44, $N$23:$O$27, 2, FALSE)</f>
        <v>1</v>
      </c>
      <c r="K36" s="75">
        <f>VLOOKUP(analiza_1!AL44, $N$30:$O$34, 2, FALSE)</f>
        <v>1</v>
      </c>
      <c r="L36" s="75">
        <f>VLOOKUP(D36, Slownik!$E$99:$F$103, 2, FALSE)</f>
        <v>5</v>
      </c>
      <c r="N36" s="306" t="s">
        <v>173</v>
      </c>
      <c r="O36" s="307"/>
    </row>
    <row r="37" spans="2:15">
      <c r="B37" s="137">
        <v>31</v>
      </c>
      <c r="C37" s="138" t="str">
        <f>IF(ISBLANK(analiza_1!C45),"",analiza_1!C45)</f>
        <v xml:space="preserve">Składowisko odpadów innych niż niebezpieczne i obojętne </v>
      </c>
      <c r="D37" s="175" t="s">
        <v>201</v>
      </c>
      <c r="E37" s="139" t="str">
        <f t="shared" si="0"/>
        <v/>
      </c>
      <c r="F37" s="140" t="str">
        <f>IFERROR(H37*(analiza_1!AM45+analiza_1!AN45+sym_6!L37+sym_6!I37+sym_6!J37+sym_6!K37),"")</f>
        <v/>
      </c>
      <c r="H37" s="75">
        <f>VLOOKUP(analiza_1!V45, $N$9:$O$13, 2, FALSE)</f>
        <v>1.3</v>
      </c>
      <c r="I37" s="75" t="e">
        <f>VLOOKUP(analiza_1!AE45, $N$16:$O$20, 2, FALSE)</f>
        <v>#N/A</v>
      </c>
      <c r="J37" s="75">
        <f>VLOOKUP(analiza_1!AK45, $N$23:$O$27, 2, FALSE)</f>
        <v>6</v>
      </c>
      <c r="K37" s="75">
        <f>VLOOKUP(analiza_1!AL45, $N$30:$O$34, 2, FALSE)</f>
        <v>8</v>
      </c>
      <c r="L37" s="75">
        <f>VLOOKUP(D37, Slownik!$E$99:$F$103, 2, FALSE)</f>
        <v>1</v>
      </c>
      <c r="N37" s="78" t="s">
        <v>168</v>
      </c>
      <c r="O37" s="73">
        <v>82</v>
      </c>
    </row>
    <row r="38" spans="2:15">
      <c r="B38" s="137">
        <v>32</v>
      </c>
      <c r="C38" s="138" t="str">
        <f>IF(ISBLANK(analiza_1!C46),"",analiza_1!C46)</f>
        <v xml:space="preserve">Zakład cukierniczy </v>
      </c>
      <c r="D38" s="175" t="s">
        <v>200</v>
      </c>
      <c r="E38" s="139" t="str">
        <f t="shared" si="0"/>
        <v/>
      </c>
      <c r="F38" s="140" t="str">
        <f>IFERROR(H38*(analiza_1!AM46+analiza_1!AN46+sym_6!L38+sym_6!I38+sym_6!J38+sym_6!K38),"")</f>
        <v/>
      </c>
      <c r="H38" s="75">
        <f>VLOOKUP(analiza_1!V46, $N$9:$O$13, 2, FALSE)</f>
        <v>1</v>
      </c>
      <c r="I38" s="75" t="e">
        <f>VLOOKUP(analiza_1!AE46, $N$16:$O$20, 2, FALSE)</f>
        <v>#N/A</v>
      </c>
      <c r="J38" s="75">
        <f>VLOOKUP(analiza_1!AK46, $N$23:$O$27, 2, FALSE)</f>
        <v>4</v>
      </c>
      <c r="K38" s="75">
        <f>VLOOKUP(analiza_1!AL46, $N$30:$O$34, 2, FALSE)</f>
        <v>1</v>
      </c>
      <c r="L38" s="75">
        <f>VLOOKUP(D38, Slownik!$E$99:$F$103, 2, FALSE)</f>
        <v>2</v>
      </c>
      <c r="N38" s="78" t="s">
        <v>169</v>
      </c>
      <c r="O38" s="73">
        <v>61</v>
      </c>
    </row>
    <row r="39" spans="2:15">
      <c r="B39" s="137">
        <v>33</v>
      </c>
      <c r="C39" s="138" t="str">
        <f>IF(ISBLANK(analiza_1!C47),"",analiza_1!C47)</f>
        <v xml:space="preserve">Stacja demontażu pojazdów </v>
      </c>
      <c r="D39" s="175" t="s">
        <v>201</v>
      </c>
      <c r="E39" s="139" t="str">
        <f t="shared" si="0"/>
        <v/>
      </c>
      <c r="F39" s="140" t="str">
        <f>IFERROR(H39*(analiza_1!AM47+analiza_1!AN47+sym_6!L39+sym_6!I39+sym_6!J39+sym_6!K39),"")</f>
        <v/>
      </c>
      <c r="H39" s="75">
        <f>VLOOKUP(analiza_1!V47, $N$9:$O$13, 2, FALSE)</f>
        <v>1.2</v>
      </c>
      <c r="I39" s="75" t="e">
        <f>VLOOKUP(analiza_1!AE47, $N$16:$O$20, 2, FALSE)</f>
        <v>#N/A</v>
      </c>
      <c r="J39" s="75">
        <f>VLOOKUP(analiza_1!AK47, $N$23:$O$27, 2, FALSE)</f>
        <v>6</v>
      </c>
      <c r="K39" s="75">
        <f>VLOOKUP(analiza_1!AL47, $N$30:$O$34, 2, FALSE)</f>
        <v>8</v>
      </c>
      <c r="L39" s="75">
        <f>VLOOKUP(D39, Slownik!$E$99:$F$103, 2, FALSE)</f>
        <v>1</v>
      </c>
      <c r="N39" s="78" t="s">
        <v>170</v>
      </c>
      <c r="O39" s="73">
        <v>40</v>
      </c>
    </row>
    <row r="40" spans="2:15">
      <c r="B40" s="137">
        <v>34</v>
      </c>
      <c r="C40" s="138" t="str">
        <f>IF(ISBLANK(analiza_1!C48),"",analiza_1!C48)</f>
        <v xml:space="preserve">Zakład produkcy gąbki florystycznej </v>
      </c>
      <c r="D40" s="175" t="s">
        <v>201</v>
      </c>
      <c r="E40" s="139" t="str">
        <f t="shared" si="0"/>
        <v/>
      </c>
      <c r="F40" s="140" t="str">
        <f>IFERROR(H40*(analiza_1!AM48+analiza_1!AN48+sym_6!L40+sym_6!I40+sym_6!J40+sym_6!K40),"")</f>
        <v/>
      </c>
      <c r="H40" s="75">
        <f>VLOOKUP(analiza_1!V48, $N$9:$O$13, 2, FALSE)</f>
        <v>1.2</v>
      </c>
      <c r="I40" s="75" t="e">
        <f>VLOOKUP(analiza_1!AE48, $N$16:$O$20, 2, FALSE)</f>
        <v>#N/A</v>
      </c>
      <c r="J40" s="75">
        <f>VLOOKUP(analiza_1!AK48, $N$23:$O$27, 2, FALSE)</f>
        <v>10</v>
      </c>
      <c r="K40" s="75">
        <f>VLOOKUP(analiza_1!AL48, $N$30:$O$34, 2, FALSE)</f>
        <v>10</v>
      </c>
      <c r="L40" s="75">
        <f>VLOOKUP(D40, Slownik!$E$99:$F$103, 2, FALSE)</f>
        <v>1</v>
      </c>
      <c r="N40" s="78" t="s">
        <v>171</v>
      </c>
      <c r="O40" s="73">
        <v>26</v>
      </c>
    </row>
    <row r="41" spans="2:15" ht="15" thickBot="1">
      <c r="B41" s="137">
        <v>35</v>
      </c>
      <c r="C41" s="138" t="str">
        <f>IF(ISBLANK(analiza_1!C49),"",analiza_1!C49)</f>
        <v/>
      </c>
      <c r="D41" s="175"/>
      <c r="E41" s="139" t="str">
        <f t="shared" si="0"/>
        <v/>
      </c>
      <c r="F41" s="140" t="str">
        <f>IFERROR(H41*(analiza_1!AM49+analiza_1!AN49+sym_6!L41+sym_6!I41+sym_6!J41+sym_6!K41),"")</f>
        <v/>
      </c>
      <c r="H41" s="75" t="e">
        <f>VLOOKUP(analiza_1!V49, $N$9:$O$13, 2, FALSE)</f>
        <v>#N/A</v>
      </c>
      <c r="I41" s="75" t="e">
        <f>VLOOKUP(analiza_1!AE49, $N$16:$O$20, 2, FALSE)</f>
        <v>#N/A</v>
      </c>
      <c r="J41" s="75">
        <f>VLOOKUP(analiza_1!AK49, $N$23:$O$27, 2, FALSE)</f>
        <v>10</v>
      </c>
      <c r="K41" s="75" t="e">
        <f>VLOOKUP(analiza_1!AL49, $N$30:$O$34, 2, FALSE)</f>
        <v>#N/A</v>
      </c>
      <c r="L41" s="75" t="e">
        <f>VLOOKUP(D41, Slownik!$E$99:$F$103, 2, FALSE)</f>
        <v>#N/A</v>
      </c>
      <c r="N41" s="77" t="s">
        <v>172</v>
      </c>
      <c r="O41" s="74">
        <v>0</v>
      </c>
    </row>
    <row r="42" spans="2:15">
      <c r="B42" s="137">
        <v>36</v>
      </c>
      <c r="C42" s="138" t="str">
        <f>IF(ISBLANK(analiza_1!C50),"",analiza_1!C50)</f>
        <v/>
      </c>
      <c r="D42" s="175"/>
      <c r="E42" s="139" t="str">
        <f t="shared" si="0"/>
        <v/>
      </c>
      <c r="F42" s="140" t="str">
        <f>IFERROR(H42*(analiza_1!AM50+analiza_1!AN50+sym_6!L42+sym_6!I42+sym_6!J42+sym_6!K42),"")</f>
        <v/>
      </c>
      <c r="H42" s="75" t="e">
        <f>VLOOKUP(analiza_1!V50, $N$9:$O$13, 2, FALSE)</f>
        <v>#N/A</v>
      </c>
      <c r="I42" s="75" t="e">
        <f>VLOOKUP(analiza_1!AE50, $N$16:$O$20, 2, FALSE)</f>
        <v>#N/A</v>
      </c>
      <c r="J42" s="75">
        <f>VLOOKUP(analiza_1!AK50, $N$23:$O$27, 2, FALSE)</f>
        <v>10</v>
      </c>
      <c r="K42" s="75" t="e">
        <f>VLOOKUP(analiza_1!AL50, $N$30:$O$34, 2, FALSE)</f>
        <v>#N/A</v>
      </c>
      <c r="L42" s="75" t="e">
        <f>VLOOKUP(D42, Slownik!$E$99:$F$103, 2, FALSE)</f>
        <v>#N/A</v>
      </c>
    </row>
    <row r="43" spans="2:15">
      <c r="B43" s="137">
        <v>37</v>
      </c>
      <c r="C43" s="138" t="str">
        <f>IF(ISBLANK(analiza_1!C51),"",analiza_1!C51)</f>
        <v/>
      </c>
      <c r="D43" s="175"/>
      <c r="E43" s="139" t="str">
        <f t="shared" si="0"/>
        <v/>
      </c>
      <c r="F43" s="140" t="str">
        <f>IFERROR(H43*(analiza_1!AM51+analiza_1!AN51+sym_6!L43+sym_6!I43+sym_6!J43+sym_6!K43),"")</f>
        <v/>
      </c>
      <c r="H43" s="75" t="e">
        <f>VLOOKUP(analiza_1!V51, $N$9:$O$13, 2, FALSE)</f>
        <v>#N/A</v>
      </c>
      <c r="I43" s="75" t="e">
        <f>VLOOKUP(analiza_1!AE51, $N$16:$O$20, 2, FALSE)</f>
        <v>#N/A</v>
      </c>
      <c r="J43" s="75">
        <f>VLOOKUP(analiza_1!AK51, $N$23:$O$27, 2, FALSE)</f>
        <v>10</v>
      </c>
      <c r="K43" s="75" t="e">
        <f>VLOOKUP(analiza_1!AL51, $N$30:$O$34, 2, FALSE)</f>
        <v>#N/A</v>
      </c>
      <c r="L43" s="75" t="e">
        <f>VLOOKUP(D43, Slownik!$E$99:$F$103, 2, FALSE)</f>
        <v>#N/A</v>
      </c>
    </row>
    <row r="44" spans="2:15">
      <c r="B44" s="137">
        <v>38</v>
      </c>
      <c r="C44" s="138" t="str">
        <f>IF(ISBLANK(analiza_1!C52),"",analiza_1!C52)</f>
        <v/>
      </c>
      <c r="D44" s="175"/>
      <c r="E44" s="139" t="str">
        <f t="shared" si="0"/>
        <v/>
      </c>
      <c r="F44" s="140" t="str">
        <f>IFERROR(H44*(analiza_1!AM52+analiza_1!AN52+sym_6!L44+sym_6!I44+sym_6!J44+sym_6!K44),"")</f>
        <v/>
      </c>
      <c r="H44" s="75" t="e">
        <f>VLOOKUP(analiza_1!V52, $N$9:$O$13, 2, FALSE)</f>
        <v>#N/A</v>
      </c>
      <c r="I44" s="75" t="e">
        <f>VLOOKUP(analiza_1!AE52, $N$16:$O$20, 2, FALSE)</f>
        <v>#N/A</v>
      </c>
      <c r="J44" s="75">
        <f>VLOOKUP(analiza_1!AK52, $N$23:$O$27, 2, FALSE)</f>
        <v>10</v>
      </c>
      <c r="K44" s="75" t="e">
        <f>VLOOKUP(analiza_1!AL52, $N$30:$O$34, 2, FALSE)</f>
        <v>#N/A</v>
      </c>
      <c r="L44" s="75" t="e">
        <f>VLOOKUP(D44, Slownik!$E$99:$F$103, 2, FALSE)</f>
        <v>#N/A</v>
      </c>
    </row>
    <row r="45" spans="2:15">
      <c r="B45" s="137">
        <v>39</v>
      </c>
      <c r="C45" s="138" t="str">
        <f>IF(ISBLANK(analiza_1!C53),"",analiza_1!C53)</f>
        <v/>
      </c>
      <c r="D45" s="175"/>
      <c r="E45" s="139" t="str">
        <f t="shared" si="0"/>
        <v/>
      </c>
      <c r="F45" s="140" t="str">
        <f>IFERROR(H45*(analiza_1!AM53+analiza_1!AN53+sym_6!L45+sym_6!I45+sym_6!J45+sym_6!K45),"")</f>
        <v/>
      </c>
      <c r="H45" s="75" t="e">
        <f>VLOOKUP(analiza_1!V53, $N$9:$O$13, 2, FALSE)</f>
        <v>#N/A</v>
      </c>
      <c r="I45" s="75" t="e">
        <f>VLOOKUP(analiza_1!AE53, $N$16:$O$20, 2, FALSE)</f>
        <v>#N/A</v>
      </c>
      <c r="J45" s="75">
        <f>VLOOKUP(analiza_1!AK53, $N$23:$O$27, 2, FALSE)</f>
        <v>10</v>
      </c>
      <c r="K45" s="75" t="e">
        <f>VLOOKUP(analiza_1!AL53, $N$30:$O$34, 2, FALSE)</f>
        <v>#N/A</v>
      </c>
      <c r="L45" s="75" t="e">
        <f>VLOOKUP(D45, Slownik!$E$99:$F$103, 2, FALSE)</f>
        <v>#N/A</v>
      </c>
    </row>
    <row r="46" spans="2:15">
      <c r="B46" s="137">
        <v>40</v>
      </c>
      <c r="C46" s="138" t="str">
        <f>IF(ISBLANK(analiza_1!C54),"",analiza_1!C54)</f>
        <v/>
      </c>
      <c r="D46" s="175"/>
      <c r="E46" s="139" t="str">
        <f t="shared" si="0"/>
        <v/>
      </c>
      <c r="F46" s="140" t="str">
        <f>IFERROR(H46*(analiza_1!AM54+analiza_1!AN54+sym_6!L46+sym_6!I46+sym_6!J46+sym_6!K46),"")</f>
        <v/>
      </c>
      <c r="H46" s="75" t="e">
        <f>VLOOKUP(analiza_1!V54, $N$9:$O$13, 2, FALSE)</f>
        <v>#N/A</v>
      </c>
      <c r="I46" s="75" t="e">
        <f>VLOOKUP(analiza_1!AE54, $N$16:$O$20, 2, FALSE)</f>
        <v>#N/A</v>
      </c>
      <c r="J46" s="75">
        <f>VLOOKUP(analiza_1!AK54, $N$23:$O$27, 2, FALSE)</f>
        <v>10</v>
      </c>
      <c r="K46" s="75" t="e">
        <f>VLOOKUP(analiza_1!AL54, $N$30:$O$34, 2, FALSE)</f>
        <v>#N/A</v>
      </c>
      <c r="L46" s="75" t="e">
        <f>VLOOKUP(D46, Slownik!$E$99:$F$103, 2, FALSE)</f>
        <v>#N/A</v>
      </c>
    </row>
    <row r="47" spans="2:15">
      <c r="B47" s="137">
        <v>41</v>
      </c>
      <c r="C47" s="138" t="str">
        <f>IF(ISBLANK(analiza_1!C55),"",analiza_1!C55)</f>
        <v/>
      </c>
      <c r="D47" s="175"/>
      <c r="E47" s="139" t="str">
        <f t="shared" si="0"/>
        <v/>
      </c>
      <c r="F47" s="140" t="str">
        <f>IFERROR(H47*(analiza_1!AM55+analiza_1!AN55+sym_6!L47+sym_6!I47+sym_6!J47+sym_6!K47),"")</f>
        <v/>
      </c>
      <c r="H47" s="75" t="e">
        <f>VLOOKUP(analiza_1!V55, $N$9:$O$13, 2, FALSE)</f>
        <v>#N/A</v>
      </c>
      <c r="I47" s="75" t="e">
        <f>VLOOKUP(analiza_1!AE55, $N$16:$O$20, 2, FALSE)</f>
        <v>#N/A</v>
      </c>
      <c r="J47" s="75">
        <f>VLOOKUP(analiza_1!AK55, $N$23:$O$27, 2, FALSE)</f>
        <v>10</v>
      </c>
      <c r="K47" s="75" t="e">
        <f>VLOOKUP(analiza_1!AL55, $N$30:$O$34, 2, FALSE)</f>
        <v>#N/A</v>
      </c>
      <c r="L47" s="75" t="e">
        <f>VLOOKUP(D47, Slownik!$E$99:$F$103, 2, FALSE)</f>
        <v>#N/A</v>
      </c>
    </row>
    <row r="48" spans="2:15">
      <c r="B48" s="137">
        <v>42</v>
      </c>
      <c r="C48" s="138" t="str">
        <f>IF(ISBLANK(analiza_1!C56),"",analiza_1!C56)</f>
        <v/>
      </c>
      <c r="D48" s="175"/>
      <c r="E48" s="139" t="str">
        <f t="shared" si="0"/>
        <v/>
      </c>
      <c r="F48" s="140" t="str">
        <f>IFERROR(H48*(analiza_1!AM56+analiza_1!AN56+sym_6!L48+sym_6!I48+sym_6!J48+sym_6!K48),"")</f>
        <v/>
      </c>
      <c r="H48" s="75" t="e">
        <f>VLOOKUP(analiza_1!V56, $N$9:$O$13, 2, FALSE)</f>
        <v>#N/A</v>
      </c>
      <c r="I48" s="75" t="e">
        <f>VLOOKUP(analiza_1!AE56, $N$16:$O$20, 2, FALSE)</f>
        <v>#N/A</v>
      </c>
      <c r="J48" s="75">
        <f>VLOOKUP(analiza_1!AK56, $N$23:$O$27, 2, FALSE)</f>
        <v>10</v>
      </c>
      <c r="K48" s="75" t="e">
        <f>VLOOKUP(analiza_1!AL56, $N$30:$O$34, 2, FALSE)</f>
        <v>#N/A</v>
      </c>
      <c r="L48" s="75" t="e">
        <f>VLOOKUP(D48, Slownik!$E$99:$F$103, 2, FALSE)</f>
        <v>#N/A</v>
      </c>
    </row>
    <row r="49" spans="2:12">
      <c r="B49" s="137">
        <v>43</v>
      </c>
      <c r="C49" s="138" t="str">
        <f>IF(ISBLANK(analiza_1!C57),"",analiza_1!C57)</f>
        <v/>
      </c>
      <c r="D49" s="175"/>
      <c r="E49" s="139" t="str">
        <f t="shared" si="0"/>
        <v/>
      </c>
      <c r="F49" s="140" t="str">
        <f>IFERROR(H49*(analiza_1!AM57+analiza_1!AN57+sym_6!L49+sym_6!I49+sym_6!J49+sym_6!K49),"")</f>
        <v/>
      </c>
      <c r="H49" s="75" t="e">
        <f>VLOOKUP(analiza_1!V57, $N$9:$O$13, 2, FALSE)</f>
        <v>#N/A</v>
      </c>
      <c r="I49" s="75" t="e">
        <f>VLOOKUP(analiza_1!AE57, $N$16:$O$20, 2, FALSE)</f>
        <v>#N/A</v>
      </c>
      <c r="J49" s="75">
        <f>VLOOKUP(analiza_1!AK57, $N$23:$O$27, 2, FALSE)</f>
        <v>10</v>
      </c>
      <c r="K49" s="75" t="e">
        <f>VLOOKUP(analiza_1!AL57, $N$30:$O$34, 2, FALSE)</f>
        <v>#N/A</v>
      </c>
      <c r="L49" s="75" t="e">
        <f>VLOOKUP(D49, Slownik!$E$99:$F$103, 2, FALSE)</f>
        <v>#N/A</v>
      </c>
    </row>
    <row r="50" spans="2:12">
      <c r="B50" s="137">
        <v>44</v>
      </c>
      <c r="C50" s="138" t="str">
        <f>IF(ISBLANK(analiza_1!C58),"",analiza_1!C58)</f>
        <v/>
      </c>
      <c r="D50" s="175"/>
      <c r="E50" s="139" t="str">
        <f t="shared" si="0"/>
        <v/>
      </c>
      <c r="F50" s="140" t="str">
        <f>IFERROR(H50*(analiza_1!AM58+analiza_1!AN58+sym_6!L50+sym_6!I50+sym_6!J50+sym_6!K50),"")</f>
        <v/>
      </c>
      <c r="H50" s="75" t="e">
        <f>VLOOKUP(analiza_1!V58, $N$9:$O$13, 2, FALSE)</f>
        <v>#N/A</v>
      </c>
      <c r="I50" s="75" t="e">
        <f>VLOOKUP(analiza_1!AE58, $N$16:$O$20, 2, FALSE)</f>
        <v>#N/A</v>
      </c>
      <c r="J50" s="75">
        <f>VLOOKUP(analiza_1!AK58, $N$23:$O$27, 2, FALSE)</f>
        <v>10</v>
      </c>
      <c r="K50" s="75" t="e">
        <f>VLOOKUP(analiza_1!AL58, $N$30:$O$34, 2, FALSE)</f>
        <v>#N/A</v>
      </c>
      <c r="L50" s="75" t="e">
        <f>VLOOKUP(D50, Slownik!$E$99:$F$103, 2, FALSE)</f>
        <v>#N/A</v>
      </c>
    </row>
    <row r="51" spans="2:12">
      <c r="B51" s="137">
        <v>45</v>
      </c>
      <c r="C51" s="138" t="str">
        <f>IF(ISBLANK(analiza_1!C59),"",analiza_1!C59)</f>
        <v/>
      </c>
      <c r="D51" s="175"/>
      <c r="E51" s="139" t="str">
        <f t="shared" si="0"/>
        <v/>
      </c>
      <c r="F51" s="140" t="str">
        <f>IFERROR(H51*(analiza_1!AM59+analiza_1!AN59+sym_6!L51+sym_6!I51+sym_6!J51+sym_6!K51),"")</f>
        <v/>
      </c>
      <c r="H51" s="75" t="e">
        <f>VLOOKUP(analiza_1!V59, $N$9:$O$13, 2, FALSE)</f>
        <v>#N/A</v>
      </c>
      <c r="I51" s="75" t="e">
        <f>VLOOKUP(analiza_1!AE59, $N$16:$O$20, 2, FALSE)</f>
        <v>#N/A</v>
      </c>
      <c r="J51" s="75">
        <f>VLOOKUP(analiza_1!AK59, $N$23:$O$27, 2, FALSE)</f>
        <v>10</v>
      </c>
      <c r="K51" s="75" t="e">
        <f>VLOOKUP(analiza_1!AL59, $N$30:$O$34, 2, FALSE)</f>
        <v>#N/A</v>
      </c>
      <c r="L51" s="75" t="e">
        <f>VLOOKUP(D51, Slownik!$E$99:$F$103, 2, FALSE)</f>
        <v>#N/A</v>
      </c>
    </row>
    <row r="52" spans="2:12">
      <c r="B52" s="137">
        <v>46</v>
      </c>
      <c r="C52" s="138" t="str">
        <f>IF(ISBLANK(analiza_1!C60),"",analiza_1!C60)</f>
        <v/>
      </c>
      <c r="D52" s="175"/>
      <c r="E52" s="139" t="str">
        <f t="shared" si="0"/>
        <v/>
      </c>
      <c r="F52" s="140" t="str">
        <f>IFERROR(H52*(analiza_1!AM60+analiza_1!AN60+sym_6!L52+sym_6!I52+sym_6!J52+sym_6!K52),"")</f>
        <v/>
      </c>
      <c r="H52" s="75" t="e">
        <f>VLOOKUP(analiza_1!V60, $N$9:$O$13, 2, FALSE)</f>
        <v>#N/A</v>
      </c>
      <c r="I52" s="75" t="e">
        <f>VLOOKUP(analiza_1!AE60, $N$16:$O$20, 2, FALSE)</f>
        <v>#N/A</v>
      </c>
      <c r="J52" s="75">
        <f>VLOOKUP(analiza_1!AK60, $N$23:$O$27, 2, FALSE)</f>
        <v>10</v>
      </c>
      <c r="K52" s="75" t="e">
        <f>VLOOKUP(analiza_1!AL60, $N$30:$O$34, 2, FALSE)</f>
        <v>#N/A</v>
      </c>
      <c r="L52" s="75" t="e">
        <f>VLOOKUP(D52, Slownik!$E$99:$F$103, 2, FALSE)</f>
        <v>#N/A</v>
      </c>
    </row>
    <row r="53" spans="2:12">
      <c r="B53" s="137">
        <v>47</v>
      </c>
      <c r="C53" s="138" t="str">
        <f>IF(ISBLANK(analiza_1!C61),"",analiza_1!C61)</f>
        <v/>
      </c>
      <c r="D53" s="175"/>
      <c r="E53" s="139" t="str">
        <f t="shared" si="0"/>
        <v/>
      </c>
      <c r="F53" s="140" t="str">
        <f>IFERROR(H53*(analiza_1!AM61+analiza_1!AN61+sym_6!L53+sym_6!I53+sym_6!J53+sym_6!K53),"")</f>
        <v/>
      </c>
      <c r="H53" s="75" t="e">
        <f>VLOOKUP(analiza_1!V61, $N$9:$O$13, 2, FALSE)</f>
        <v>#N/A</v>
      </c>
      <c r="I53" s="75" t="e">
        <f>VLOOKUP(analiza_1!AE61, $N$16:$O$20, 2, FALSE)</f>
        <v>#N/A</v>
      </c>
      <c r="J53" s="75">
        <f>VLOOKUP(analiza_1!AK61, $N$23:$O$27, 2, FALSE)</f>
        <v>10</v>
      </c>
      <c r="K53" s="75" t="e">
        <f>VLOOKUP(analiza_1!AL61, $N$30:$O$34, 2, FALSE)</f>
        <v>#N/A</v>
      </c>
      <c r="L53" s="75" t="e">
        <f>VLOOKUP(D53, Slownik!$E$99:$F$103, 2, FALSE)</f>
        <v>#N/A</v>
      </c>
    </row>
    <row r="54" spans="2:12">
      <c r="B54" s="137">
        <v>48</v>
      </c>
      <c r="C54" s="138" t="str">
        <f>IF(ISBLANK(analiza_1!C62),"",analiza_1!C62)</f>
        <v/>
      </c>
      <c r="D54" s="175"/>
      <c r="E54" s="139" t="str">
        <f t="shared" si="0"/>
        <v/>
      </c>
      <c r="F54" s="140" t="str">
        <f>IFERROR(H54*(analiza_1!AM62+analiza_1!AN62+sym_6!L54+sym_6!I54+sym_6!J54+sym_6!K54),"")</f>
        <v/>
      </c>
      <c r="H54" s="75" t="e">
        <f>VLOOKUP(analiza_1!V62, $N$9:$O$13, 2, FALSE)</f>
        <v>#N/A</v>
      </c>
      <c r="I54" s="75" t="e">
        <f>VLOOKUP(analiza_1!AE62, $N$16:$O$20, 2, FALSE)</f>
        <v>#N/A</v>
      </c>
      <c r="J54" s="75">
        <f>VLOOKUP(analiza_1!AK62, $N$23:$O$27, 2, FALSE)</f>
        <v>10</v>
      </c>
      <c r="K54" s="75" t="e">
        <f>VLOOKUP(analiza_1!AL62, $N$30:$O$34, 2, FALSE)</f>
        <v>#N/A</v>
      </c>
      <c r="L54" s="75" t="e">
        <f>VLOOKUP(D54, Slownik!$E$99:$F$103, 2, FALSE)</f>
        <v>#N/A</v>
      </c>
    </row>
    <row r="55" spans="2:12">
      <c r="B55" s="137">
        <v>49</v>
      </c>
      <c r="C55" s="138" t="str">
        <f>IF(ISBLANK(analiza_1!C63),"",analiza_1!C63)</f>
        <v/>
      </c>
      <c r="D55" s="175"/>
      <c r="E55" s="139" t="str">
        <f t="shared" si="0"/>
        <v/>
      </c>
      <c r="F55" s="140" t="str">
        <f>IFERROR(H55*(analiza_1!AM63+analiza_1!AN63+sym_6!L55+sym_6!I55+sym_6!J55+sym_6!K55),"")</f>
        <v/>
      </c>
      <c r="H55" s="75" t="e">
        <f>VLOOKUP(analiza_1!V63, $N$9:$O$13, 2, FALSE)</f>
        <v>#N/A</v>
      </c>
      <c r="I55" s="75" t="e">
        <f>VLOOKUP(analiza_1!AE63, $N$16:$O$20, 2, FALSE)</f>
        <v>#N/A</v>
      </c>
      <c r="J55" s="75">
        <f>VLOOKUP(analiza_1!AK63, $N$23:$O$27, 2, FALSE)</f>
        <v>10</v>
      </c>
      <c r="K55" s="75" t="e">
        <f>VLOOKUP(analiza_1!AL63, $N$30:$O$34, 2, FALSE)</f>
        <v>#N/A</v>
      </c>
      <c r="L55" s="75" t="e">
        <f>VLOOKUP(D55, Slownik!$E$99:$F$103, 2, FALSE)</f>
        <v>#N/A</v>
      </c>
    </row>
    <row r="56" spans="2:12">
      <c r="B56" s="137">
        <v>50</v>
      </c>
      <c r="C56" s="138" t="str">
        <f>IF(ISBLANK(analiza_1!C64),"",analiza_1!C64)</f>
        <v/>
      </c>
      <c r="D56" s="175"/>
      <c r="E56" s="139" t="str">
        <f t="shared" si="0"/>
        <v/>
      </c>
      <c r="F56" s="140" t="str">
        <f>IFERROR(H56*(analiza_1!AM64+analiza_1!AN64+sym_6!L56+sym_6!I56+sym_6!J56+sym_6!K56),"")</f>
        <v/>
      </c>
      <c r="H56" s="75" t="e">
        <f>VLOOKUP(analiza_1!V64, $N$9:$O$13, 2, FALSE)</f>
        <v>#N/A</v>
      </c>
      <c r="I56" s="75" t="e">
        <f>VLOOKUP(analiza_1!AE64, $N$16:$O$20, 2, FALSE)</f>
        <v>#N/A</v>
      </c>
      <c r="J56" s="75">
        <f>VLOOKUP(analiza_1!AK64, $N$23:$O$27, 2, FALSE)</f>
        <v>10</v>
      </c>
      <c r="K56" s="75" t="e">
        <f>VLOOKUP(analiza_1!AL64, $N$30:$O$34, 2, FALSE)</f>
        <v>#N/A</v>
      </c>
      <c r="L56" s="75" t="e">
        <f>VLOOKUP(D56, Slownik!$E$99:$F$103, 2, FALSE)</f>
        <v>#N/A</v>
      </c>
    </row>
    <row r="57" spans="2:12">
      <c r="B57" s="137">
        <v>51</v>
      </c>
      <c r="C57" s="138" t="str">
        <f>IF(ISBLANK(analiza_1!C65),"",analiza_1!C65)</f>
        <v/>
      </c>
      <c r="D57" s="175"/>
      <c r="E57" s="139" t="str">
        <f t="shared" si="0"/>
        <v/>
      </c>
      <c r="F57" s="140" t="str">
        <f>IFERROR(H57*(analiza_1!AM65+analiza_1!AN65+sym_6!L57+sym_6!I57+sym_6!J57+sym_6!K57),"")</f>
        <v/>
      </c>
      <c r="H57" s="75" t="e">
        <f>VLOOKUP(analiza_1!V65, $N$9:$O$13, 2, FALSE)</f>
        <v>#N/A</v>
      </c>
      <c r="I57" s="75" t="e">
        <f>VLOOKUP(analiza_1!AE65, $N$16:$O$20, 2, FALSE)</f>
        <v>#N/A</v>
      </c>
      <c r="J57" s="75">
        <f>VLOOKUP(analiza_1!AK65, $N$23:$O$27, 2, FALSE)</f>
        <v>10</v>
      </c>
      <c r="K57" s="75" t="e">
        <f>VLOOKUP(analiza_1!AL65, $N$30:$O$34, 2, FALSE)</f>
        <v>#N/A</v>
      </c>
      <c r="L57" s="75" t="e">
        <f>VLOOKUP(D57, Slownik!$E$99:$F$103, 2, FALSE)</f>
        <v>#N/A</v>
      </c>
    </row>
    <row r="58" spans="2:12">
      <c r="B58" s="137">
        <v>52</v>
      </c>
      <c r="C58" s="138" t="str">
        <f>IF(ISBLANK(analiza_1!C66),"",analiza_1!C66)</f>
        <v/>
      </c>
      <c r="D58" s="175"/>
      <c r="E58" s="139" t="str">
        <f t="shared" si="0"/>
        <v/>
      </c>
      <c r="F58" s="140" t="str">
        <f>IFERROR(H58*(analiza_1!AM66+analiza_1!AN66+sym_6!L58+sym_6!I58+sym_6!J58+sym_6!K58),"")</f>
        <v/>
      </c>
      <c r="H58" s="75" t="e">
        <f>VLOOKUP(analiza_1!V66, $N$9:$O$13, 2, FALSE)</f>
        <v>#N/A</v>
      </c>
      <c r="I58" s="75" t="e">
        <f>VLOOKUP(analiza_1!AE66, $N$16:$O$20, 2, FALSE)</f>
        <v>#N/A</v>
      </c>
      <c r="J58" s="75">
        <f>VLOOKUP(analiza_1!AK66, $N$23:$O$27, 2, FALSE)</f>
        <v>10</v>
      </c>
      <c r="K58" s="75" t="e">
        <f>VLOOKUP(analiza_1!AL66, $N$30:$O$34, 2, FALSE)</f>
        <v>#N/A</v>
      </c>
      <c r="L58" s="75" t="e">
        <f>VLOOKUP(D58, Slownik!$E$99:$F$103, 2, FALSE)</f>
        <v>#N/A</v>
      </c>
    </row>
    <row r="59" spans="2:12">
      <c r="B59" s="137">
        <v>53</v>
      </c>
      <c r="C59" s="138" t="str">
        <f>IF(ISBLANK(analiza_1!C67),"",analiza_1!C67)</f>
        <v/>
      </c>
      <c r="D59" s="175"/>
      <c r="E59" s="139" t="str">
        <f t="shared" si="0"/>
        <v/>
      </c>
      <c r="F59" s="140" t="str">
        <f>IFERROR(H59*(analiza_1!AM67+analiza_1!AN67+sym_6!L59+sym_6!I59+sym_6!J59+sym_6!K59),"")</f>
        <v/>
      </c>
      <c r="H59" s="75" t="e">
        <f>VLOOKUP(analiza_1!V67, $N$9:$O$13, 2, FALSE)</f>
        <v>#N/A</v>
      </c>
      <c r="I59" s="75" t="e">
        <f>VLOOKUP(analiza_1!AE67, $N$16:$O$20, 2, FALSE)</f>
        <v>#N/A</v>
      </c>
      <c r="J59" s="75">
        <f>VLOOKUP(analiza_1!AK67, $N$23:$O$27, 2, FALSE)</f>
        <v>10</v>
      </c>
      <c r="K59" s="75" t="e">
        <f>VLOOKUP(analiza_1!AL67, $N$30:$O$34, 2, FALSE)</f>
        <v>#N/A</v>
      </c>
      <c r="L59" s="75" t="e">
        <f>VLOOKUP(D59, Slownik!$E$99:$F$103, 2, FALSE)</f>
        <v>#N/A</v>
      </c>
    </row>
    <row r="60" spans="2:12">
      <c r="B60" s="137">
        <v>54</v>
      </c>
      <c r="C60" s="138" t="str">
        <f>IF(ISBLANK(analiza_1!C68),"",analiza_1!C68)</f>
        <v/>
      </c>
      <c r="D60" s="175"/>
      <c r="E60" s="139" t="str">
        <f t="shared" si="0"/>
        <v/>
      </c>
      <c r="F60" s="140" t="str">
        <f>IFERROR(H60*(analiza_1!AM68+analiza_1!AN68+sym_6!L60+sym_6!I60+sym_6!J60+sym_6!K60),"")</f>
        <v/>
      </c>
      <c r="H60" s="75" t="e">
        <f>VLOOKUP(analiza_1!V68, $N$9:$O$13, 2, FALSE)</f>
        <v>#N/A</v>
      </c>
      <c r="I60" s="75" t="e">
        <f>VLOOKUP(analiza_1!AE68, $N$16:$O$20, 2, FALSE)</f>
        <v>#N/A</v>
      </c>
      <c r="J60" s="75">
        <f>VLOOKUP(analiza_1!AK68, $N$23:$O$27, 2, FALSE)</f>
        <v>10</v>
      </c>
      <c r="K60" s="75" t="e">
        <f>VLOOKUP(analiza_1!AL68, $N$30:$O$34, 2, FALSE)</f>
        <v>#N/A</v>
      </c>
      <c r="L60" s="75" t="e">
        <f>VLOOKUP(D60, Slownik!$E$99:$F$103, 2, FALSE)</f>
        <v>#N/A</v>
      </c>
    </row>
    <row r="61" spans="2:12">
      <c r="B61" s="137">
        <v>55</v>
      </c>
      <c r="C61" s="138" t="str">
        <f>IF(ISBLANK(analiza_1!C69),"",analiza_1!C69)</f>
        <v/>
      </c>
      <c r="D61" s="175"/>
      <c r="E61" s="139" t="str">
        <f t="shared" si="0"/>
        <v/>
      </c>
      <c r="F61" s="140" t="str">
        <f>IFERROR(H61*(analiza_1!AM69+analiza_1!AN69+sym_6!L61+sym_6!I61+sym_6!J61+sym_6!K61),"")</f>
        <v/>
      </c>
      <c r="H61" s="75" t="e">
        <f>VLOOKUP(analiza_1!V69, $N$9:$O$13, 2, FALSE)</f>
        <v>#N/A</v>
      </c>
      <c r="I61" s="75" t="e">
        <f>VLOOKUP(analiza_1!AE69, $N$16:$O$20, 2, FALSE)</f>
        <v>#N/A</v>
      </c>
      <c r="J61" s="75">
        <f>VLOOKUP(analiza_1!AK69, $N$23:$O$27, 2, FALSE)</f>
        <v>10</v>
      </c>
      <c r="K61" s="75" t="e">
        <f>VLOOKUP(analiza_1!AL69, $N$30:$O$34, 2, FALSE)</f>
        <v>#N/A</v>
      </c>
      <c r="L61" s="75" t="e">
        <f>VLOOKUP(D61, Slownik!$E$99:$F$103, 2, FALSE)</f>
        <v>#N/A</v>
      </c>
    </row>
    <row r="62" spans="2:12">
      <c r="B62" s="137">
        <v>56</v>
      </c>
      <c r="C62" s="138" t="str">
        <f>IF(ISBLANK(analiza_1!C70),"",analiza_1!C70)</f>
        <v/>
      </c>
      <c r="D62" s="175"/>
      <c r="E62" s="139" t="str">
        <f t="shared" si="0"/>
        <v/>
      </c>
      <c r="F62" s="140" t="str">
        <f>IFERROR(H62*(analiza_1!AM70+analiza_1!AN70+sym_6!L62+sym_6!I62+sym_6!J62+sym_6!K62),"")</f>
        <v/>
      </c>
      <c r="H62" s="75" t="e">
        <f>VLOOKUP(analiza_1!V70, $N$9:$O$13, 2, FALSE)</f>
        <v>#N/A</v>
      </c>
      <c r="I62" s="75" t="e">
        <f>VLOOKUP(analiza_1!AE70, $N$16:$O$20, 2, FALSE)</f>
        <v>#N/A</v>
      </c>
      <c r="J62" s="75">
        <f>VLOOKUP(analiza_1!AK70, $N$23:$O$27, 2, FALSE)</f>
        <v>10</v>
      </c>
      <c r="K62" s="75" t="e">
        <f>VLOOKUP(analiza_1!AL70, $N$30:$O$34, 2, FALSE)</f>
        <v>#N/A</v>
      </c>
      <c r="L62" s="75" t="e">
        <f>VLOOKUP(D62, Slownik!$E$99:$F$103, 2, FALSE)</f>
        <v>#N/A</v>
      </c>
    </row>
    <row r="63" spans="2:12">
      <c r="B63" s="137">
        <v>57</v>
      </c>
      <c r="C63" s="138" t="str">
        <f>IF(ISBLANK(analiza_1!C71),"",analiza_1!C71)</f>
        <v/>
      </c>
      <c r="D63" s="175"/>
      <c r="E63" s="139" t="str">
        <f t="shared" si="0"/>
        <v/>
      </c>
      <c r="F63" s="140" t="str">
        <f>IFERROR(H63*(analiza_1!AM71+analiza_1!AN71+sym_6!L63+sym_6!I63+sym_6!J63+sym_6!K63),"")</f>
        <v/>
      </c>
      <c r="H63" s="75" t="e">
        <f>VLOOKUP(analiza_1!V71, $N$9:$O$13, 2, FALSE)</f>
        <v>#N/A</v>
      </c>
      <c r="I63" s="75" t="e">
        <f>VLOOKUP(analiza_1!AE71, $N$16:$O$20, 2, FALSE)</f>
        <v>#N/A</v>
      </c>
      <c r="J63" s="75">
        <f>VLOOKUP(analiza_1!AK71, $N$23:$O$27, 2, FALSE)</f>
        <v>10</v>
      </c>
      <c r="K63" s="75" t="e">
        <f>VLOOKUP(analiza_1!AL71, $N$30:$O$34, 2, FALSE)</f>
        <v>#N/A</v>
      </c>
      <c r="L63" s="75" t="e">
        <f>VLOOKUP(D63, Slownik!$E$99:$F$103, 2, FALSE)</f>
        <v>#N/A</v>
      </c>
    </row>
    <row r="64" spans="2:12">
      <c r="B64" s="137">
        <v>58</v>
      </c>
      <c r="C64" s="138" t="str">
        <f>IF(ISBLANK(analiza_1!C72),"",analiza_1!C72)</f>
        <v/>
      </c>
      <c r="D64" s="175"/>
      <c r="E64" s="139" t="str">
        <f t="shared" si="0"/>
        <v/>
      </c>
      <c r="F64" s="140" t="str">
        <f>IFERROR(H64*(analiza_1!AM72+analiza_1!AN72+sym_6!L64+sym_6!I64+sym_6!J64+sym_6!K64),"")</f>
        <v/>
      </c>
      <c r="H64" s="75" t="e">
        <f>VLOOKUP(analiza_1!V72, $N$9:$O$13, 2, FALSE)</f>
        <v>#N/A</v>
      </c>
      <c r="I64" s="75" t="e">
        <f>VLOOKUP(analiza_1!AE72, $N$16:$O$20, 2, FALSE)</f>
        <v>#N/A</v>
      </c>
      <c r="J64" s="75">
        <f>VLOOKUP(analiza_1!AK72, $N$23:$O$27, 2, FALSE)</f>
        <v>10</v>
      </c>
      <c r="K64" s="75" t="e">
        <f>VLOOKUP(analiza_1!AL72, $N$30:$O$34, 2, FALSE)</f>
        <v>#N/A</v>
      </c>
      <c r="L64" s="75" t="e">
        <f>VLOOKUP(D64, Slownik!$E$99:$F$103, 2, FALSE)</f>
        <v>#N/A</v>
      </c>
    </row>
    <row r="65" spans="2:12">
      <c r="B65" s="137">
        <v>59</v>
      </c>
      <c r="C65" s="138" t="str">
        <f>IF(ISBLANK(analiza_1!C73),"",analiza_1!C73)</f>
        <v/>
      </c>
      <c r="D65" s="175"/>
      <c r="E65" s="139" t="str">
        <f t="shared" si="0"/>
        <v/>
      </c>
      <c r="F65" s="140" t="str">
        <f>IFERROR(H65*(analiza_1!AM73+analiza_1!AN73+sym_6!L65+sym_6!I65+sym_6!J65+sym_6!K65),"")</f>
        <v/>
      </c>
      <c r="H65" s="75" t="e">
        <f>VLOOKUP(analiza_1!V73, $N$9:$O$13, 2, FALSE)</f>
        <v>#N/A</v>
      </c>
      <c r="I65" s="75" t="e">
        <f>VLOOKUP(analiza_1!AE73, $N$16:$O$20, 2, FALSE)</f>
        <v>#N/A</v>
      </c>
      <c r="J65" s="75">
        <f>VLOOKUP(analiza_1!AK73, $N$23:$O$27, 2, FALSE)</f>
        <v>10</v>
      </c>
      <c r="K65" s="75" t="e">
        <f>VLOOKUP(analiza_1!AL73, $N$30:$O$34, 2, FALSE)</f>
        <v>#N/A</v>
      </c>
      <c r="L65" s="75" t="e">
        <f>VLOOKUP(D65, Slownik!$E$99:$F$103, 2, FALSE)</f>
        <v>#N/A</v>
      </c>
    </row>
    <row r="66" spans="2:12">
      <c r="B66" s="137">
        <v>60</v>
      </c>
      <c r="C66" s="138" t="str">
        <f>IF(ISBLANK(analiza_1!C74),"",analiza_1!C74)</f>
        <v/>
      </c>
      <c r="D66" s="175"/>
      <c r="E66" s="139" t="str">
        <f t="shared" si="0"/>
        <v/>
      </c>
      <c r="F66" s="140" t="str">
        <f>IFERROR(H66*(analiza_1!AM74+analiza_1!AN74+sym_6!L66+sym_6!I66+sym_6!J66+sym_6!K66),"")</f>
        <v/>
      </c>
      <c r="H66" s="75" t="e">
        <f>VLOOKUP(analiza_1!V74, $N$9:$O$13, 2, FALSE)</f>
        <v>#N/A</v>
      </c>
      <c r="I66" s="75" t="e">
        <f>VLOOKUP(analiza_1!AE74, $N$16:$O$20, 2, FALSE)</f>
        <v>#N/A</v>
      </c>
      <c r="J66" s="75">
        <f>VLOOKUP(analiza_1!AK74, $N$23:$O$27, 2, FALSE)</f>
        <v>10</v>
      </c>
      <c r="K66" s="75" t="e">
        <f>VLOOKUP(analiza_1!AL74, $N$30:$O$34, 2, FALSE)</f>
        <v>#N/A</v>
      </c>
      <c r="L66" s="75" t="e">
        <f>VLOOKUP(D66, Slownik!$E$99:$F$103, 2, FALSE)</f>
        <v>#N/A</v>
      </c>
    </row>
    <row r="67" spans="2:12">
      <c r="B67" s="137">
        <v>61</v>
      </c>
      <c r="C67" s="138" t="str">
        <f>IF(ISBLANK(analiza_1!C75),"",analiza_1!C75)</f>
        <v/>
      </c>
      <c r="D67" s="175"/>
      <c r="E67" s="139" t="str">
        <f t="shared" si="0"/>
        <v/>
      </c>
      <c r="F67" s="140" t="str">
        <f>IFERROR(H67*(analiza_1!AM75+analiza_1!AN75+sym_6!L67+sym_6!I67+sym_6!J67+sym_6!K67),"")</f>
        <v/>
      </c>
      <c r="H67" s="75" t="e">
        <f>VLOOKUP(analiza_1!V75, $N$9:$O$13, 2, FALSE)</f>
        <v>#N/A</v>
      </c>
      <c r="I67" s="75" t="e">
        <f>VLOOKUP(analiza_1!AE75, $N$16:$O$20, 2, FALSE)</f>
        <v>#N/A</v>
      </c>
      <c r="J67" s="75">
        <f>VLOOKUP(analiza_1!AK75, $N$23:$O$27, 2, FALSE)</f>
        <v>10</v>
      </c>
      <c r="K67" s="75" t="e">
        <f>VLOOKUP(analiza_1!AL75, $N$30:$O$34, 2, FALSE)</f>
        <v>#N/A</v>
      </c>
      <c r="L67" s="75" t="e">
        <f>VLOOKUP(D67, Slownik!$E$99:$F$103, 2, FALSE)</f>
        <v>#N/A</v>
      </c>
    </row>
    <row r="68" spans="2:12">
      <c r="B68" s="137">
        <v>62</v>
      </c>
      <c r="C68" s="138" t="str">
        <f>IF(ISBLANK(analiza_1!C76),"",analiza_1!C76)</f>
        <v/>
      </c>
      <c r="D68" s="175"/>
      <c r="E68" s="139" t="str">
        <f t="shared" si="0"/>
        <v/>
      </c>
      <c r="F68" s="140" t="str">
        <f>IFERROR(H68*(analiza_1!AM76+analiza_1!AN76+sym_6!L68+sym_6!I68+sym_6!J68+sym_6!K68),"")</f>
        <v/>
      </c>
      <c r="H68" s="75" t="e">
        <f>VLOOKUP(analiza_1!V76, $N$9:$O$13, 2, FALSE)</f>
        <v>#N/A</v>
      </c>
      <c r="I68" s="75" t="e">
        <f>VLOOKUP(analiza_1!AE76, $N$16:$O$20, 2, FALSE)</f>
        <v>#N/A</v>
      </c>
      <c r="J68" s="75">
        <f>VLOOKUP(analiza_1!AK76, $N$23:$O$27, 2, FALSE)</f>
        <v>10</v>
      </c>
      <c r="K68" s="75" t="e">
        <f>VLOOKUP(analiza_1!AL76, $N$30:$O$34, 2, FALSE)</f>
        <v>#N/A</v>
      </c>
      <c r="L68" s="75" t="e">
        <f>VLOOKUP(D68, Slownik!$E$99:$F$103, 2, FALSE)</f>
        <v>#N/A</v>
      </c>
    </row>
    <row r="69" spans="2:12">
      <c r="B69" s="137">
        <v>63</v>
      </c>
      <c r="C69" s="138" t="str">
        <f>IF(ISBLANK(analiza_1!C77),"",analiza_1!C77)</f>
        <v/>
      </c>
      <c r="D69" s="175"/>
      <c r="E69" s="139" t="str">
        <f t="shared" si="0"/>
        <v/>
      </c>
      <c r="F69" s="140" t="str">
        <f>IFERROR(H69*(analiza_1!AM77+analiza_1!AN77+sym_6!L69+sym_6!I69+sym_6!J69+sym_6!K69),"")</f>
        <v/>
      </c>
      <c r="H69" s="75" t="e">
        <f>VLOOKUP(analiza_1!V77, $N$9:$O$13, 2, FALSE)</f>
        <v>#N/A</v>
      </c>
      <c r="I69" s="75" t="e">
        <f>VLOOKUP(analiza_1!AE77, $N$16:$O$20, 2, FALSE)</f>
        <v>#N/A</v>
      </c>
      <c r="J69" s="75">
        <f>VLOOKUP(analiza_1!AK77, $N$23:$O$27, 2, FALSE)</f>
        <v>10</v>
      </c>
      <c r="K69" s="75" t="e">
        <f>VLOOKUP(analiza_1!AL77, $N$30:$O$34, 2, FALSE)</f>
        <v>#N/A</v>
      </c>
      <c r="L69" s="75" t="e">
        <f>VLOOKUP(D69, Slownik!$E$99:$F$103, 2, FALSE)</f>
        <v>#N/A</v>
      </c>
    </row>
    <row r="70" spans="2:12">
      <c r="B70" s="137">
        <v>64</v>
      </c>
      <c r="C70" s="138" t="str">
        <f>IF(ISBLANK(analiza_1!C78),"",analiza_1!C78)</f>
        <v/>
      </c>
      <c r="D70" s="175"/>
      <c r="E70" s="139" t="str">
        <f t="shared" si="0"/>
        <v/>
      </c>
      <c r="F70" s="140" t="str">
        <f>IFERROR(H70*(analiza_1!AM78+analiza_1!AN78+sym_6!L70+sym_6!I70+sym_6!J70+sym_6!K70),"")</f>
        <v/>
      </c>
      <c r="H70" s="75" t="e">
        <f>VLOOKUP(analiza_1!V78, $N$9:$O$13, 2, FALSE)</f>
        <v>#N/A</v>
      </c>
      <c r="I70" s="75" t="e">
        <f>VLOOKUP(analiza_1!AE78, $N$16:$O$20, 2, FALSE)</f>
        <v>#N/A</v>
      </c>
      <c r="J70" s="75">
        <f>VLOOKUP(analiza_1!AK78, $N$23:$O$27, 2, FALSE)</f>
        <v>10</v>
      </c>
      <c r="K70" s="75" t="e">
        <f>VLOOKUP(analiza_1!AL78, $N$30:$O$34, 2, FALSE)</f>
        <v>#N/A</v>
      </c>
      <c r="L70" s="75" t="e">
        <f>VLOOKUP(D70, Slownik!$E$99:$F$103, 2, FALSE)</f>
        <v>#N/A</v>
      </c>
    </row>
    <row r="71" spans="2:12">
      <c r="B71" s="137">
        <v>65</v>
      </c>
      <c r="C71" s="138" t="str">
        <f>IF(ISBLANK(analiza_1!C79),"",analiza_1!C79)</f>
        <v/>
      </c>
      <c r="D71" s="175"/>
      <c r="E71" s="139" t="str">
        <f t="shared" si="0"/>
        <v/>
      </c>
      <c r="F71" s="140" t="str">
        <f>IFERROR(H71*(analiza_1!AM79+analiza_1!AN79+sym_6!L71+sym_6!I71+sym_6!J71+sym_6!K71),"")</f>
        <v/>
      </c>
      <c r="H71" s="75" t="e">
        <f>VLOOKUP(analiza_1!V79, $N$9:$O$13, 2, FALSE)</f>
        <v>#N/A</v>
      </c>
      <c r="I71" s="75" t="e">
        <f>VLOOKUP(analiza_1!AE79, $N$16:$O$20, 2, FALSE)</f>
        <v>#N/A</v>
      </c>
      <c r="J71" s="75">
        <f>VLOOKUP(analiza_1!AK79, $N$23:$O$27, 2, FALSE)</f>
        <v>10</v>
      </c>
      <c r="K71" s="75" t="e">
        <f>VLOOKUP(analiza_1!AL79, $N$30:$O$34, 2, FALSE)</f>
        <v>#N/A</v>
      </c>
      <c r="L71" s="75" t="e">
        <f>VLOOKUP(D71, Slownik!$E$99:$F$103, 2, FALSE)</f>
        <v>#N/A</v>
      </c>
    </row>
    <row r="72" spans="2:12">
      <c r="B72" s="137">
        <v>66</v>
      </c>
      <c r="C72" s="138" t="str">
        <f>IF(ISBLANK(analiza_1!C80),"",analiza_1!C80)</f>
        <v/>
      </c>
      <c r="D72" s="175"/>
      <c r="E72" s="139" t="str">
        <f t="shared" ref="E72:E93" si="1">IF(F72="","",IF(F72&gt;=$O$37,"I",IF(F72&gt;=$O$38,"II",IF(F72&gt;=$O$39,"III",IF(F72&gt;=$O$40,"IV","V")))))</f>
        <v/>
      </c>
      <c r="F72" s="140" t="str">
        <f>IFERROR(H72*(analiza_1!AM80+analiza_1!AN80+sym_6!L72+sym_6!I72+sym_6!J72+sym_6!K72),"")</f>
        <v/>
      </c>
      <c r="H72" s="75" t="e">
        <f>VLOOKUP(analiza_1!V80, $N$9:$O$13, 2, FALSE)</f>
        <v>#N/A</v>
      </c>
      <c r="I72" s="75" t="e">
        <f>VLOOKUP(analiza_1!AE80, $N$16:$O$20, 2, FALSE)</f>
        <v>#N/A</v>
      </c>
      <c r="J72" s="75">
        <f>VLOOKUP(analiza_1!AK80, $N$23:$O$27, 2, FALSE)</f>
        <v>10</v>
      </c>
      <c r="K72" s="75" t="e">
        <f>VLOOKUP(analiza_1!AL80, $N$30:$O$34, 2, FALSE)</f>
        <v>#N/A</v>
      </c>
      <c r="L72" s="75" t="e">
        <f>VLOOKUP(D72, Slownik!$E$99:$F$103, 2, FALSE)</f>
        <v>#N/A</v>
      </c>
    </row>
    <row r="73" spans="2:12">
      <c r="B73" s="137">
        <v>67</v>
      </c>
      <c r="C73" s="138" t="str">
        <f>IF(ISBLANK(analiza_1!C81),"",analiza_1!C81)</f>
        <v/>
      </c>
      <c r="D73" s="175"/>
      <c r="E73" s="139" t="str">
        <f t="shared" si="1"/>
        <v/>
      </c>
      <c r="F73" s="140" t="str">
        <f>IFERROR(H73*(analiza_1!AM81+analiza_1!AN81+sym_6!L73+sym_6!I73+sym_6!J73+sym_6!K73),"")</f>
        <v/>
      </c>
      <c r="H73" s="75" t="e">
        <f>VLOOKUP(analiza_1!V81, $N$9:$O$13, 2, FALSE)</f>
        <v>#N/A</v>
      </c>
      <c r="I73" s="75" t="e">
        <f>VLOOKUP(analiza_1!AE81, $N$16:$O$20, 2, FALSE)</f>
        <v>#N/A</v>
      </c>
      <c r="J73" s="75">
        <f>VLOOKUP(analiza_1!AK81, $N$23:$O$27, 2, FALSE)</f>
        <v>10</v>
      </c>
      <c r="K73" s="75" t="e">
        <f>VLOOKUP(analiza_1!AL81, $N$30:$O$34, 2, FALSE)</f>
        <v>#N/A</v>
      </c>
      <c r="L73" s="75" t="e">
        <f>VLOOKUP(D73, Slownik!$E$99:$F$103, 2, FALSE)</f>
        <v>#N/A</v>
      </c>
    </row>
    <row r="74" spans="2:12">
      <c r="B74" s="137">
        <v>68</v>
      </c>
      <c r="C74" s="138" t="str">
        <f>IF(ISBLANK(analiza_1!C82),"",analiza_1!C82)</f>
        <v/>
      </c>
      <c r="D74" s="175"/>
      <c r="E74" s="139" t="str">
        <f t="shared" si="1"/>
        <v/>
      </c>
      <c r="F74" s="140" t="str">
        <f>IFERROR(H74*(analiza_1!AM82+analiza_1!AN82+sym_6!L74+sym_6!I74+sym_6!J74+sym_6!K74),"")</f>
        <v/>
      </c>
      <c r="H74" s="75" t="e">
        <f>VLOOKUP(analiza_1!V82, $N$9:$O$13, 2, FALSE)</f>
        <v>#N/A</v>
      </c>
      <c r="I74" s="75" t="e">
        <f>VLOOKUP(analiza_1!AE82, $N$16:$O$20, 2, FALSE)</f>
        <v>#N/A</v>
      </c>
      <c r="J74" s="75">
        <f>VLOOKUP(analiza_1!AK82, $N$23:$O$27, 2, FALSE)</f>
        <v>10</v>
      </c>
      <c r="K74" s="75" t="e">
        <f>VLOOKUP(analiza_1!AL82, $N$30:$O$34, 2, FALSE)</f>
        <v>#N/A</v>
      </c>
      <c r="L74" s="75" t="e">
        <f>VLOOKUP(D74, Slownik!$E$99:$F$103, 2, FALSE)</f>
        <v>#N/A</v>
      </c>
    </row>
    <row r="75" spans="2:12">
      <c r="B75" s="137">
        <v>69</v>
      </c>
      <c r="C75" s="138" t="str">
        <f>IF(ISBLANK(analiza_1!C83),"",analiza_1!C83)</f>
        <v/>
      </c>
      <c r="D75" s="175"/>
      <c r="E75" s="139" t="str">
        <f t="shared" si="1"/>
        <v/>
      </c>
      <c r="F75" s="140" t="str">
        <f>IFERROR(H75*(analiza_1!AM83+analiza_1!AN83+sym_6!L75+sym_6!I75+sym_6!J75+sym_6!K75),"")</f>
        <v/>
      </c>
      <c r="H75" s="75" t="e">
        <f>VLOOKUP(analiza_1!V83, $N$9:$O$13, 2, FALSE)</f>
        <v>#N/A</v>
      </c>
      <c r="I75" s="75" t="e">
        <f>VLOOKUP(analiza_1!AE83, $N$16:$O$20, 2, FALSE)</f>
        <v>#N/A</v>
      </c>
      <c r="J75" s="75">
        <f>VLOOKUP(analiza_1!AK83, $N$23:$O$27, 2, FALSE)</f>
        <v>10</v>
      </c>
      <c r="K75" s="75" t="e">
        <f>VLOOKUP(analiza_1!AL83, $N$30:$O$34, 2, FALSE)</f>
        <v>#N/A</v>
      </c>
      <c r="L75" s="75" t="e">
        <f>VLOOKUP(D75, Slownik!$E$99:$F$103, 2, FALSE)</f>
        <v>#N/A</v>
      </c>
    </row>
    <row r="76" spans="2:12">
      <c r="B76" s="137">
        <v>70</v>
      </c>
      <c r="C76" s="138" t="str">
        <f>IF(ISBLANK(analiza_1!C84),"",analiza_1!C84)</f>
        <v/>
      </c>
      <c r="D76" s="175"/>
      <c r="E76" s="139" t="str">
        <f t="shared" si="1"/>
        <v/>
      </c>
      <c r="F76" s="140" t="str">
        <f>IFERROR(H76*(analiza_1!AM84+analiza_1!AN84+sym_6!L76+sym_6!I76+sym_6!J76+sym_6!K76),"")</f>
        <v/>
      </c>
      <c r="H76" s="75" t="e">
        <f>VLOOKUP(analiza_1!V84, $N$9:$O$13, 2, FALSE)</f>
        <v>#N/A</v>
      </c>
      <c r="I76" s="75" t="e">
        <f>VLOOKUP(analiza_1!AE84, $N$16:$O$20, 2, FALSE)</f>
        <v>#N/A</v>
      </c>
      <c r="J76" s="75">
        <f>VLOOKUP(analiza_1!AK84, $N$23:$O$27, 2, FALSE)</f>
        <v>10</v>
      </c>
      <c r="K76" s="75" t="e">
        <f>VLOOKUP(analiza_1!AL84, $N$30:$O$34, 2, FALSE)</f>
        <v>#N/A</v>
      </c>
      <c r="L76" s="75" t="e">
        <f>VLOOKUP(D76, Slownik!$E$99:$F$103, 2, FALSE)</f>
        <v>#N/A</v>
      </c>
    </row>
    <row r="77" spans="2:12">
      <c r="B77" s="137">
        <v>71</v>
      </c>
      <c r="C77" s="138" t="str">
        <f>IF(ISBLANK(analiza_1!C85),"",analiza_1!C85)</f>
        <v/>
      </c>
      <c r="D77" s="175"/>
      <c r="E77" s="139" t="str">
        <f t="shared" si="1"/>
        <v/>
      </c>
      <c r="F77" s="140" t="str">
        <f>IFERROR(H77*(analiza_1!AM85+analiza_1!AN85+sym_6!L77+sym_6!I77+sym_6!J77+sym_6!K77),"")</f>
        <v/>
      </c>
      <c r="H77" s="75" t="e">
        <f>VLOOKUP(analiza_1!V85, $N$9:$O$13, 2, FALSE)</f>
        <v>#N/A</v>
      </c>
      <c r="I77" s="75" t="e">
        <f>VLOOKUP(analiza_1!AE85, $N$16:$O$20, 2, FALSE)</f>
        <v>#N/A</v>
      </c>
      <c r="J77" s="75">
        <f>VLOOKUP(analiza_1!AK85, $N$23:$O$27, 2, FALSE)</f>
        <v>10</v>
      </c>
      <c r="K77" s="75" t="e">
        <f>VLOOKUP(analiza_1!AL85, $N$30:$O$34, 2, FALSE)</f>
        <v>#N/A</v>
      </c>
      <c r="L77" s="75" t="e">
        <f>VLOOKUP(D77, Slownik!$E$99:$F$103, 2, FALSE)</f>
        <v>#N/A</v>
      </c>
    </row>
    <row r="78" spans="2:12">
      <c r="B78" s="137">
        <v>72</v>
      </c>
      <c r="C78" s="138" t="str">
        <f>IF(ISBLANK(analiza_1!C86),"",analiza_1!C86)</f>
        <v/>
      </c>
      <c r="D78" s="175"/>
      <c r="E78" s="139" t="str">
        <f t="shared" si="1"/>
        <v/>
      </c>
      <c r="F78" s="140" t="str">
        <f>IFERROR(H78*(analiza_1!AM86+analiza_1!AN86+sym_6!L78+sym_6!I78+sym_6!J78+sym_6!K78),"")</f>
        <v/>
      </c>
      <c r="H78" s="75" t="e">
        <f>VLOOKUP(analiza_1!V86, $N$9:$O$13, 2, FALSE)</f>
        <v>#N/A</v>
      </c>
      <c r="I78" s="75" t="e">
        <f>VLOOKUP(analiza_1!AE86, $N$16:$O$20, 2, FALSE)</f>
        <v>#N/A</v>
      </c>
      <c r="J78" s="75">
        <f>VLOOKUP(analiza_1!AK86, $N$23:$O$27, 2, FALSE)</f>
        <v>10</v>
      </c>
      <c r="K78" s="75" t="e">
        <f>VLOOKUP(analiza_1!AL86, $N$30:$O$34, 2, FALSE)</f>
        <v>#N/A</v>
      </c>
      <c r="L78" s="75" t="e">
        <f>VLOOKUP(D78, Slownik!$E$99:$F$103, 2, FALSE)</f>
        <v>#N/A</v>
      </c>
    </row>
    <row r="79" spans="2:12">
      <c r="B79" s="137">
        <v>73</v>
      </c>
      <c r="C79" s="138" t="str">
        <f>IF(ISBLANK(analiza_1!C87),"",analiza_1!C87)</f>
        <v/>
      </c>
      <c r="D79" s="175"/>
      <c r="E79" s="139" t="str">
        <f t="shared" si="1"/>
        <v/>
      </c>
      <c r="F79" s="140" t="str">
        <f>IFERROR(H79*(analiza_1!AM87+analiza_1!AN87+sym_6!L79+sym_6!I79+sym_6!J79+sym_6!K79),"")</f>
        <v/>
      </c>
      <c r="H79" s="75" t="e">
        <f>VLOOKUP(analiza_1!V87, $N$9:$O$13, 2, FALSE)</f>
        <v>#N/A</v>
      </c>
      <c r="I79" s="75" t="e">
        <f>VLOOKUP(analiza_1!AE87, $N$16:$O$20, 2, FALSE)</f>
        <v>#N/A</v>
      </c>
      <c r="J79" s="75">
        <f>VLOOKUP(analiza_1!AK87, $N$23:$O$27, 2, FALSE)</f>
        <v>10</v>
      </c>
      <c r="K79" s="75" t="e">
        <f>VLOOKUP(analiza_1!AL87, $N$30:$O$34, 2, FALSE)</f>
        <v>#N/A</v>
      </c>
      <c r="L79" s="75" t="e">
        <f>VLOOKUP(D79, Slownik!$E$99:$F$103, 2, FALSE)</f>
        <v>#N/A</v>
      </c>
    </row>
    <row r="80" spans="2:12">
      <c r="B80" s="137">
        <v>74</v>
      </c>
      <c r="C80" s="138" t="str">
        <f>IF(ISBLANK(analiza_1!C88),"",analiza_1!C88)</f>
        <v/>
      </c>
      <c r="D80" s="175"/>
      <c r="E80" s="139" t="str">
        <f t="shared" si="1"/>
        <v/>
      </c>
      <c r="F80" s="140" t="str">
        <f>IFERROR(H80*(analiza_1!AM88+analiza_1!AN88+sym_6!L80+sym_6!I80+sym_6!J80+sym_6!K80),"")</f>
        <v/>
      </c>
      <c r="H80" s="75" t="e">
        <f>VLOOKUP(analiza_1!V88, $N$9:$O$13, 2, FALSE)</f>
        <v>#N/A</v>
      </c>
      <c r="I80" s="75" t="e">
        <f>VLOOKUP(analiza_1!AE88, $N$16:$O$20, 2, FALSE)</f>
        <v>#N/A</v>
      </c>
      <c r="J80" s="75">
        <f>VLOOKUP(analiza_1!AK88, $N$23:$O$27, 2, FALSE)</f>
        <v>10</v>
      </c>
      <c r="K80" s="75" t="e">
        <f>VLOOKUP(analiza_1!AL88, $N$30:$O$34, 2, FALSE)</f>
        <v>#N/A</v>
      </c>
      <c r="L80" s="75" t="e">
        <f>VLOOKUP(D80, Slownik!$E$99:$F$103, 2, FALSE)</f>
        <v>#N/A</v>
      </c>
    </row>
    <row r="81" spans="2:12">
      <c r="B81" s="137">
        <v>75</v>
      </c>
      <c r="C81" s="138" t="str">
        <f>IF(ISBLANK(analiza_1!C89),"",analiza_1!C89)</f>
        <v/>
      </c>
      <c r="D81" s="175"/>
      <c r="E81" s="139" t="str">
        <f t="shared" si="1"/>
        <v/>
      </c>
      <c r="F81" s="140" t="str">
        <f>IFERROR(H81*(analiza_1!AM89+analiza_1!AN89+sym_6!L81+sym_6!I81+sym_6!J81+sym_6!K81),"")</f>
        <v/>
      </c>
      <c r="H81" s="75" t="e">
        <f>VLOOKUP(analiza_1!V89, $N$9:$O$13, 2, FALSE)</f>
        <v>#N/A</v>
      </c>
      <c r="I81" s="75" t="e">
        <f>VLOOKUP(analiza_1!AE89, $N$16:$O$20, 2, FALSE)</f>
        <v>#N/A</v>
      </c>
      <c r="J81" s="75">
        <f>VLOOKUP(analiza_1!AK89, $N$23:$O$27, 2, FALSE)</f>
        <v>10</v>
      </c>
      <c r="K81" s="75" t="e">
        <f>VLOOKUP(analiza_1!AL89, $N$30:$O$34, 2, FALSE)</f>
        <v>#N/A</v>
      </c>
      <c r="L81" s="75" t="e">
        <f>VLOOKUP(D81, Slownik!$E$99:$F$103, 2, FALSE)</f>
        <v>#N/A</v>
      </c>
    </row>
    <row r="82" spans="2:12">
      <c r="B82" s="137">
        <v>76</v>
      </c>
      <c r="C82" s="138" t="str">
        <f>IF(ISBLANK(analiza_1!C90),"",analiza_1!C90)</f>
        <v/>
      </c>
      <c r="D82" s="175"/>
      <c r="E82" s="139" t="str">
        <f t="shared" si="1"/>
        <v/>
      </c>
      <c r="F82" s="140" t="str">
        <f>IFERROR(H82*(analiza_1!AM90+analiza_1!AN90+sym_6!L82+sym_6!I82+sym_6!J82+sym_6!K82),"")</f>
        <v/>
      </c>
      <c r="H82" s="75" t="e">
        <f>VLOOKUP(analiza_1!V90, $N$9:$O$13, 2, FALSE)</f>
        <v>#N/A</v>
      </c>
      <c r="I82" s="75" t="e">
        <f>VLOOKUP(analiza_1!AE90, $N$16:$O$20, 2, FALSE)</f>
        <v>#N/A</v>
      </c>
      <c r="J82" s="75">
        <f>VLOOKUP(analiza_1!AK90, $N$23:$O$27, 2, FALSE)</f>
        <v>10</v>
      </c>
      <c r="K82" s="75" t="e">
        <f>VLOOKUP(analiza_1!AL90, $N$30:$O$34, 2, FALSE)</f>
        <v>#N/A</v>
      </c>
      <c r="L82" s="75" t="e">
        <f>VLOOKUP(D82, Slownik!$E$99:$F$103, 2, FALSE)</f>
        <v>#N/A</v>
      </c>
    </row>
    <row r="83" spans="2:12">
      <c r="B83" s="137">
        <v>77</v>
      </c>
      <c r="C83" s="138" t="str">
        <f>IF(ISBLANK(analiza_1!C91),"",analiza_1!C91)</f>
        <v/>
      </c>
      <c r="D83" s="175"/>
      <c r="E83" s="139" t="str">
        <f t="shared" si="1"/>
        <v/>
      </c>
      <c r="F83" s="140" t="str">
        <f>IFERROR(H83*(analiza_1!AM91+analiza_1!AN91+sym_6!L83+sym_6!I83+sym_6!J83+sym_6!K83),"")</f>
        <v/>
      </c>
      <c r="H83" s="75" t="e">
        <f>VLOOKUP(analiza_1!V91, $N$9:$O$13, 2, FALSE)</f>
        <v>#N/A</v>
      </c>
      <c r="I83" s="75" t="e">
        <f>VLOOKUP(analiza_1!AE91, $N$16:$O$20, 2, FALSE)</f>
        <v>#N/A</v>
      </c>
      <c r="J83" s="75">
        <f>VLOOKUP(analiza_1!AK91, $N$23:$O$27, 2, FALSE)</f>
        <v>10</v>
      </c>
      <c r="K83" s="75" t="e">
        <f>VLOOKUP(analiza_1!AL91, $N$30:$O$34, 2, FALSE)</f>
        <v>#N/A</v>
      </c>
      <c r="L83" s="75" t="e">
        <f>VLOOKUP(D83, Slownik!$E$99:$F$103, 2, FALSE)</f>
        <v>#N/A</v>
      </c>
    </row>
    <row r="84" spans="2:12">
      <c r="B84" s="137">
        <v>78</v>
      </c>
      <c r="C84" s="138" t="str">
        <f>IF(ISBLANK(analiza_1!C92),"",analiza_1!C92)</f>
        <v/>
      </c>
      <c r="D84" s="175"/>
      <c r="E84" s="139" t="str">
        <f t="shared" si="1"/>
        <v/>
      </c>
      <c r="F84" s="140" t="str">
        <f>IFERROR(H84*(analiza_1!AM92+analiza_1!AN92+sym_6!L84+sym_6!I84+sym_6!J84+sym_6!K84),"")</f>
        <v/>
      </c>
      <c r="H84" s="75" t="e">
        <f>VLOOKUP(analiza_1!V92, $N$9:$O$13, 2, FALSE)</f>
        <v>#N/A</v>
      </c>
      <c r="I84" s="75" t="e">
        <f>VLOOKUP(analiza_1!AE92, $N$16:$O$20, 2, FALSE)</f>
        <v>#N/A</v>
      </c>
      <c r="J84" s="75">
        <f>VLOOKUP(analiza_1!AK92, $N$23:$O$27, 2, FALSE)</f>
        <v>10</v>
      </c>
      <c r="K84" s="75" t="e">
        <f>VLOOKUP(analiza_1!AL92, $N$30:$O$34, 2, FALSE)</f>
        <v>#N/A</v>
      </c>
      <c r="L84" s="75" t="e">
        <f>VLOOKUP(D84, Slownik!$E$99:$F$103, 2, FALSE)</f>
        <v>#N/A</v>
      </c>
    </row>
    <row r="85" spans="2:12">
      <c r="B85" s="137">
        <v>79</v>
      </c>
      <c r="C85" s="138" t="str">
        <f>IF(ISBLANK(analiza_1!C93),"",analiza_1!C93)</f>
        <v/>
      </c>
      <c r="D85" s="175"/>
      <c r="E85" s="139" t="str">
        <f t="shared" si="1"/>
        <v/>
      </c>
      <c r="F85" s="140" t="str">
        <f>IFERROR(H85*(analiza_1!AM93+analiza_1!AN93+sym_6!L85+sym_6!I85+sym_6!J85+sym_6!K85),"")</f>
        <v/>
      </c>
      <c r="H85" s="75" t="e">
        <f>VLOOKUP(analiza_1!V93, $N$9:$O$13, 2, FALSE)</f>
        <v>#N/A</v>
      </c>
      <c r="I85" s="75" t="e">
        <f>VLOOKUP(analiza_1!AE93, $N$16:$O$20, 2, FALSE)</f>
        <v>#N/A</v>
      </c>
      <c r="J85" s="75">
        <f>VLOOKUP(analiza_1!AK93, $N$23:$O$27, 2, FALSE)</f>
        <v>10</v>
      </c>
      <c r="K85" s="75" t="e">
        <f>VLOOKUP(analiza_1!AL93, $N$30:$O$34, 2, FALSE)</f>
        <v>#N/A</v>
      </c>
      <c r="L85" s="75" t="e">
        <f>VLOOKUP(D85, Slownik!$E$99:$F$103, 2, FALSE)</f>
        <v>#N/A</v>
      </c>
    </row>
    <row r="86" spans="2:12">
      <c r="B86" s="137">
        <v>80</v>
      </c>
      <c r="C86" s="138" t="str">
        <f>IF(ISBLANK(analiza_1!C94),"",analiza_1!C94)</f>
        <v/>
      </c>
      <c r="D86" s="175"/>
      <c r="E86" s="139" t="str">
        <f t="shared" si="1"/>
        <v/>
      </c>
      <c r="F86" s="140" t="str">
        <f>IFERROR(H86*(analiza_1!AM94+analiza_1!AN94+sym_6!L86+sym_6!I86+sym_6!J86+sym_6!K86),"")</f>
        <v/>
      </c>
      <c r="H86" s="75" t="e">
        <f>VLOOKUP(analiza_1!V94, $N$9:$O$13, 2, FALSE)</f>
        <v>#N/A</v>
      </c>
      <c r="I86" s="75" t="e">
        <f>VLOOKUP(analiza_1!AE94, $N$16:$O$20, 2, FALSE)</f>
        <v>#N/A</v>
      </c>
      <c r="J86" s="75">
        <f>VLOOKUP(analiza_1!AK94, $N$23:$O$27, 2, FALSE)</f>
        <v>10</v>
      </c>
      <c r="K86" s="75" t="e">
        <f>VLOOKUP(analiza_1!AL94, $N$30:$O$34, 2, FALSE)</f>
        <v>#N/A</v>
      </c>
      <c r="L86" s="75" t="e">
        <f>VLOOKUP(D86, Slownik!$E$99:$F$103, 2, FALSE)</f>
        <v>#N/A</v>
      </c>
    </row>
    <row r="87" spans="2:12">
      <c r="B87" s="137">
        <v>81</v>
      </c>
      <c r="C87" s="138" t="str">
        <f>IF(ISBLANK(analiza_1!C95),"",analiza_1!C95)</f>
        <v/>
      </c>
      <c r="D87" s="175"/>
      <c r="E87" s="139" t="str">
        <f t="shared" si="1"/>
        <v/>
      </c>
      <c r="F87" s="140" t="str">
        <f>IFERROR(H87*(analiza_1!AM95+analiza_1!AN95+sym_6!L87+sym_6!I87+sym_6!J87+sym_6!K87),"")</f>
        <v/>
      </c>
      <c r="H87" s="75" t="e">
        <f>VLOOKUP(analiza_1!V95, $N$9:$O$13, 2, FALSE)</f>
        <v>#N/A</v>
      </c>
      <c r="I87" s="75" t="e">
        <f>VLOOKUP(analiza_1!AE95, $N$16:$O$20, 2, FALSE)</f>
        <v>#N/A</v>
      </c>
      <c r="J87" s="75">
        <f>VLOOKUP(analiza_1!AK95, $N$23:$O$27, 2, FALSE)</f>
        <v>10</v>
      </c>
      <c r="K87" s="75" t="e">
        <f>VLOOKUP(analiza_1!AL95, $N$30:$O$34, 2, FALSE)</f>
        <v>#N/A</v>
      </c>
      <c r="L87" s="75" t="e">
        <f>VLOOKUP(D87, Slownik!$E$99:$F$103, 2, FALSE)</f>
        <v>#N/A</v>
      </c>
    </row>
    <row r="88" spans="2:12">
      <c r="B88" s="137">
        <v>82</v>
      </c>
      <c r="C88" s="138" t="str">
        <f>IF(ISBLANK(analiza_1!C96),"",analiza_1!C96)</f>
        <v/>
      </c>
      <c r="D88" s="175"/>
      <c r="E88" s="139" t="str">
        <f t="shared" si="1"/>
        <v/>
      </c>
      <c r="F88" s="140" t="str">
        <f>IFERROR(H88*(analiza_1!AM96+analiza_1!AN96+sym_6!L88+sym_6!I88+sym_6!J88+sym_6!K88),"")</f>
        <v/>
      </c>
      <c r="H88" s="75" t="e">
        <f>VLOOKUP(analiza_1!V96, $N$9:$O$13, 2, FALSE)</f>
        <v>#N/A</v>
      </c>
      <c r="I88" s="75" t="e">
        <f>VLOOKUP(analiza_1!AE96, $N$16:$O$20, 2, FALSE)</f>
        <v>#N/A</v>
      </c>
      <c r="J88" s="75">
        <f>VLOOKUP(analiza_1!AK96, $N$23:$O$27, 2, FALSE)</f>
        <v>10</v>
      </c>
      <c r="K88" s="75" t="e">
        <f>VLOOKUP(analiza_1!AL96, $N$30:$O$34, 2, FALSE)</f>
        <v>#N/A</v>
      </c>
      <c r="L88" s="75" t="e">
        <f>VLOOKUP(D88, Slownik!$E$99:$F$103, 2, FALSE)</f>
        <v>#N/A</v>
      </c>
    </row>
    <row r="89" spans="2:12">
      <c r="B89" s="137">
        <v>83</v>
      </c>
      <c r="C89" s="138" t="str">
        <f>IF(ISBLANK(analiza_1!C97),"",analiza_1!C97)</f>
        <v/>
      </c>
      <c r="D89" s="175"/>
      <c r="E89" s="139" t="str">
        <f t="shared" si="1"/>
        <v/>
      </c>
      <c r="F89" s="140" t="str">
        <f>IFERROR(H89*(analiza_1!AM97+analiza_1!AN97+sym_6!L89+sym_6!I89+sym_6!J89+sym_6!K89),"")</f>
        <v/>
      </c>
      <c r="H89" s="75" t="e">
        <f>VLOOKUP(analiza_1!V97, $N$9:$O$13, 2, FALSE)</f>
        <v>#N/A</v>
      </c>
      <c r="I89" s="75" t="e">
        <f>VLOOKUP(analiza_1!AE97, $N$16:$O$20, 2, FALSE)</f>
        <v>#N/A</v>
      </c>
      <c r="J89" s="75">
        <f>VLOOKUP(analiza_1!AK97, $N$23:$O$27, 2, FALSE)</f>
        <v>10</v>
      </c>
      <c r="K89" s="75" t="e">
        <f>VLOOKUP(analiza_1!AL97, $N$30:$O$34, 2, FALSE)</f>
        <v>#N/A</v>
      </c>
      <c r="L89" s="75" t="e">
        <f>VLOOKUP(D89, Slownik!$E$99:$F$103, 2, FALSE)</f>
        <v>#N/A</v>
      </c>
    </row>
    <row r="90" spans="2:12">
      <c r="B90" s="137">
        <v>84</v>
      </c>
      <c r="C90" s="138" t="str">
        <f>IF(ISBLANK(analiza_1!C98),"",analiza_1!C98)</f>
        <v/>
      </c>
      <c r="D90" s="175"/>
      <c r="E90" s="139" t="str">
        <f t="shared" si="1"/>
        <v/>
      </c>
      <c r="F90" s="140" t="str">
        <f>IFERROR(H90*(analiza_1!AM98+analiza_1!AN98+sym_6!L90+sym_6!I90+sym_6!J90+sym_6!K90),"")</f>
        <v/>
      </c>
      <c r="H90" s="75" t="e">
        <f>VLOOKUP(analiza_1!V98, $N$9:$O$13, 2, FALSE)</f>
        <v>#N/A</v>
      </c>
      <c r="I90" s="75" t="e">
        <f>VLOOKUP(analiza_1!AE98, $N$16:$O$20, 2, FALSE)</f>
        <v>#N/A</v>
      </c>
      <c r="J90" s="75">
        <f>VLOOKUP(analiza_1!AK98, $N$23:$O$27, 2, FALSE)</f>
        <v>10</v>
      </c>
      <c r="K90" s="75" t="e">
        <f>VLOOKUP(analiza_1!AL98, $N$30:$O$34, 2, FALSE)</f>
        <v>#N/A</v>
      </c>
      <c r="L90" s="75" t="e">
        <f>VLOOKUP(D90, Slownik!$E$99:$F$103, 2, FALSE)</f>
        <v>#N/A</v>
      </c>
    </row>
    <row r="91" spans="2:12">
      <c r="B91" s="137">
        <v>85</v>
      </c>
      <c r="C91" s="138" t="str">
        <f>IF(ISBLANK(analiza_1!C99),"",analiza_1!C99)</f>
        <v/>
      </c>
      <c r="D91" s="175"/>
      <c r="E91" s="139" t="str">
        <f t="shared" si="1"/>
        <v/>
      </c>
      <c r="F91" s="140" t="str">
        <f>IFERROR(H91*(analiza_1!AM99+analiza_1!AN99+sym_6!L91+sym_6!I91+sym_6!J91+sym_6!K91),"")</f>
        <v/>
      </c>
      <c r="H91" s="75" t="e">
        <f>VLOOKUP(analiza_1!V99, $N$9:$O$13, 2, FALSE)</f>
        <v>#N/A</v>
      </c>
      <c r="I91" s="75" t="e">
        <f>VLOOKUP(analiza_1!AE99, $N$16:$O$20, 2, FALSE)</f>
        <v>#N/A</v>
      </c>
      <c r="J91" s="75">
        <f>VLOOKUP(analiza_1!AK99, $N$23:$O$27, 2, FALSE)</f>
        <v>10</v>
      </c>
      <c r="K91" s="75" t="e">
        <f>VLOOKUP(analiza_1!AL99, $N$30:$O$34, 2, FALSE)</f>
        <v>#N/A</v>
      </c>
      <c r="L91" s="75" t="e">
        <f>VLOOKUP(D91, Slownik!$E$99:$F$103, 2, FALSE)</f>
        <v>#N/A</v>
      </c>
    </row>
    <row r="92" spans="2:12">
      <c r="B92" s="137">
        <v>86</v>
      </c>
      <c r="C92" s="138" t="str">
        <f>IF(ISBLANK(analiza_1!C100),"",analiza_1!C100)</f>
        <v/>
      </c>
      <c r="D92" s="175"/>
      <c r="E92" s="139" t="str">
        <f t="shared" si="1"/>
        <v/>
      </c>
      <c r="F92" s="140" t="str">
        <f>IFERROR(H92*(analiza_1!AM100+analiza_1!AN100+sym_6!L92+sym_6!I92+sym_6!J92+sym_6!K92),"")</f>
        <v/>
      </c>
      <c r="H92" s="75" t="e">
        <f>VLOOKUP(analiza_1!V100, $N$9:$O$13, 2, FALSE)</f>
        <v>#N/A</v>
      </c>
      <c r="I92" s="75" t="e">
        <f>VLOOKUP(analiza_1!AE100, $N$16:$O$20, 2, FALSE)</f>
        <v>#N/A</v>
      </c>
      <c r="J92" s="75">
        <f>VLOOKUP(analiza_1!AK100, $N$23:$O$27, 2, FALSE)</f>
        <v>10</v>
      </c>
      <c r="K92" s="75" t="e">
        <f>VLOOKUP(analiza_1!AL100, $N$30:$O$34, 2, FALSE)</f>
        <v>#N/A</v>
      </c>
      <c r="L92" s="75" t="e">
        <f>VLOOKUP(D92, Slownik!$E$99:$F$103, 2, FALSE)</f>
        <v>#N/A</v>
      </c>
    </row>
    <row r="93" spans="2:12" ht="15" thickBot="1">
      <c r="B93" s="142">
        <v>87</v>
      </c>
      <c r="C93" s="143" t="str">
        <f>IF(ISBLANK(analiza_1!C101),"",analiza_1!C101)</f>
        <v/>
      </c>
      <c r="D93" s="176"/>
      <c r="E93" s="144" t="str">
        <f t="shared" si="1"/>
        <v/>
      </c>
      <c r="F93" s="145" t="str">
        <f>IFERROR(H93*(analiza_1!AM101+analiza_1!AN101+sym_6!L93+sym_6!I93+sym_6!J93+sym_6!K93),"")</f>
        <v/>
      </c>
      <c r="H93" s="75" t="e">
        <f>VLOOKUP(analiza_1!V101, $N$9:$O$13, 2, FALSE)</f>
        <v>#N/A</v>
      </c>
      <c r="I93" s="75" t="e">
        <f>VLOOKUP(analiza_1!AE101, $N$16:$O$20, 2, FALSE)</f>
        <v>#N/A</v>
      </c>
      <c r="J93" s="75">
        <f>VLOOKUP(analiza_1!AK101, $N$23:$O$27, 2, FALSE)</f>
        <v>10</v>
      </c>
      <c r="K93" s="75" t="e">
        <f>VLOOKUP(analiza_1!AL101, $N$30:$O$34, 2, FALSE)</f>
        <v>#N/A</v>
      </c>
      <c r="L93" s="75" t="e">
        <f>VLOOKUP(D93, Slownik!$E$99:$F$103, 2, FALSE)</f>
        <v>#N/A</v>
      </c>
    </row>
  </sheetData>
  <sheetProtection sheet="1" objects="1" scenarios="1"/>
  <mergeCells count="7">
    <mergeCell ref="B2:O2"/>
    <mergeCell ref="N6:O6"/>
    <mergeCell ref="N36:O36"/>
    <mergeCell ref="N29:O29"/>
    <mergeCell ref="N22:O22"/>
    <mergeCell ref="N15:O15"/>
    <mergeCell ref="N7:O7"/>
  </mergeCells>
  <dataValidations count="1">
    <dataValidation type="list" allowBlank="1" showInputMessage="1" showErrorMessage="1" sqref="D7:D93">
      <formula1>pobor_wody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22</vt:i4>
      </vt:variant>
    </vt:vector>
  </HeadingPairs>
  <TitlesOfParts>
    <vt:vector size="33" baseType="lpstr">
      <vt:lpstr>Slownik</vt:lpstr>
      <vt:lpstr>analiza_1</vt:lpstr>
      <vt:lpstr>zestawienie</vt:lpstr>
      <vt:lpstr>sym_1</vt:lpstr>
      <vt:lpstr>sym_2</vt:lpstr>
      <vt:lpstr>sym_3</vt:lpstr>
      <vt:lpstr>sym_4</vt:lpstr>
      <vt:lpstr>sym_5</vt:lpstr>
      <vt:lpstr>sym_6</vt:lpstr>
      <vt:lpstr>sym_7</vt:lpstr>
      <vt:lpstr>sym_8</vt:lpstr>
      <vt:lpstr>emisja</vt:lpstr>
      <vt:lpstr>halas</vt:lpstr>
      <vt:lpstr>interwencje</vt:lpstr>
      <vt:lpstr>lokalizacja</vt:lpstr>
      <vt:lpstr>odpady</vt:lpstr>
      <vt:lpstr>pobor_wody</vt:lpstr>
      <vt:lpstr>rodzaj</vt:lpstr>
      <vt:lpstr>Ryzyko</vt:lpstr>
      <vt:lpstr>s2_maria</vt:lpstr>
      <vt:lpstr>s3_maria</vt:lpstr>
      <vt:lpstr>s4_maria</vt:lpstr>
      <vt:lpstr>scieki</vt:lpstr>
      <vt:lpstr>stan</vt:lpstr>
      <vt:lpstr>wymagania</vt:lpstr>
      <vt:lpstr>wyposazenie</vt:lpstr>
      <vt:lpstr>z3_maria</vt:lpstr>
      <vt:lpstr>zarz_1</vt:lpstr>
      <vt:lpstr>zarz_2</vt:lpstr>
      <vt:lpstr>zarz_3</vt:lpstr>
      <vt:lpstr>zarz_4</vt:lpstr>
      <vt:lpstr>zarz_5</vt:lpstr>
      <vt:lpstr>zarzadzanie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Nadolski</dc:creator>
  <cp:lastModifiedBy>user</cp:lastModifiedBy>
  <dcterms:created xsi:type="dcterms:W3CDTF">2014-02-03T07:24:54Z</dcterms:created>
  <dcterms:modified xsi:type="dcterms:W3CDTF">2014-03-05T18:59:30Z</dcterms:modified>
</cp:coreProperties>
</file>